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bookViews>
    <workbookView xWindow="-105" yWindow="-105" windowWidth="23250" windowHeight="12450" tabRatio="932" activeTab="2"/>
  </bookViews>
  <sheets>
    <sheet name="جدول 1" sheetId="107" r:id="rId1"/>
    <sheet name="جدول 2" sheetId="137" r:id="rId2"/>
    <sheet name="جدول 3" sheetId="95" r:id="rId3"/>
    <sheet name="جدول 4" sheetId="135" r:id="rId4"/>
    <sheet name="جدول 5" sheetId="136" r:id="rId5"/>
    <sheet name="جدول 6" sheetId="98" r:id="rId6"/>
    <sheet name="جدول 7" sheetId="99" r:id="rId7"/>
    <sheet name="جدول 8" sheetId="101" r:id="rId8"/>
    <sheet name="جدول 9" sheetId="102" r:id="rId9"/>
    <sheet name="جدول10" sheetId="103" r:id="rId10"/>
    <sheet name="تابع جدول 10" sheetId="104" r:id="rId11"/>
    <sheet name="جدول 11" sheetId="105" r:id="rId12"/>
    <sheet name="تابع جدول 11" sheetId="106" r:id="rId13"/>
    <sheet name="جدول 12" sheetId="108" r:id="rId14"/>
    <sheet name="جدول 13" sheetId="109" r:id="rId15"/>
    <sheet name="نينوى" sheetId="133" r:id="rId16"/>
    <sheet name="كركوك " sheetId="134" r:id="rId17"/>
    <sheet name="ديالى" sheetId="114" r:id="rId18"/>
    <sheet name="الانبار" sheetId="127" r:id="rId19"/>
    <sheet name="بغداد" sheetId="115" r:id="rId20"/>
    <sheet name="بابل" sheetId="116" r:id="rId21"/>
    <sheet name="كربلاء" sheetId="128" r:id="rId22"/>
    <sheet name="واسط" sheetId="117" r:id="rId23"/>
    <sheet name="صلاح الدين" sheetId="129" r:id="rId24"/>
    <sheet name="النجف" sheetId="119" r:id="rId25"/>
    <sheet name="القادسية" sheetId="120" r:id="rId26"/>
    <sheet name="المثنى" sheetId="121" r:id="rId27"/>
    <sheet name="ذي قار" sheetId="122" r:id="rId28"/>
    <sheet name="ميسان" sheetId="123" r:id="rId29"/>
    <sheet name="البصرة" sheetId="124" r:id="rId30"/>
  </sheets>
  <definedNames>
    <definedName name="_xlnm.Print_Area" localSheetId="18">الانبار!$A$1:$K$20</definedName>
    <definedName name="_xlnm.Print_Area" localSheetId="29">البصرة!$A$1:$J$20</definedName>
    <definedName name="_xlnm.Print_Area" localSheetId="25">القادسية!$A$1:$K$15</definedName>
    <definedName name="_xlnm.Print_Area" localSheetId="26">المثنى!$A$1:$I$21</definedName>
    <definedName name="_xlnm.Print_Area" localSheetId="24">النجف!$A$1:$K$14</definedName>
    <definedName name="_xlnm.Print_Area" localSheetId="20">بابل!$A$2:$H$18</definedName>
    <definedName name="_xlnm.Print_Area" localSheetId="19">بغداد!$B$1:$R$27</definedName>
    <definedName name="_xlnm.Print_Area" localSheetId="10">'تابع جدول 10'!$A$1:$O$22</definedName>
    <definedName name="_xlnm.Print_Area" localSheetId="12">'تابع جدول 11'!$A$1:$K$39</definedName>
    <definedName name="_xlnm.Print_Area" localSheetId="0">'جدول 1'!$A$1:$H$46</definedName>
    <definedName name="_xlnm.Print_Area" localSheetId="11">'جدول 11'!$A$1:$L$40</definedName>
    <definedName name="_xlnm.Print_Area" localSheetId="13">'جدول 12'!$A$1:$K$24</definedName>
    <definedName name="_xlnm.Print_Area" localSheetId="14">'جدول 13'!$A$1:$J$39</definedName>
    <definedName name="_xlnm.Print_Area" localSheetId="1">'جدول 2'!$A$1:$X$45</definedName>
    <definedName name="_xlnm.Print_Area" localSheetId="2">'جدول 3'!$D$1:$Q$43</definedName>
    <definedName name="_xlnm.Print_Area" localSheetId="3">'جدول 4'!$A$1:$M$24</definedName>
    <definedName name="_xlnm.Print_Area" localSheetId="4">'جدول 5'!$A$1:$P$40</definedName>
    <definedName name="_xlnm.Print_Area" localSheetId="5">'جدول 6'!$A$1:$P$25</definedName>
    <definedName name="_xlnm.Print_Area" localSheetId="6">'جدول 7'!$A$1:$Q$46</definedName>
    <definedName name="_xlnm.Print_Area" localSheetId="7">'جدول 8'!$A$1:$M$28</definedName>
    <definedName name="_xlnm.Print_Area" localSheetId="8">'جدول 9'!$A$3:$M$40</definedName>
    <definedName name="_xlnm.Print_Area" localSheetId="9">جدول10!$A$1:$O$26</definedName>
    <definedName name="_xlnm.Print_Area" localSheetId="17">ديالى!$A$1:$L$15</definedName>
    <definedName name="_xlnm.Print_Area" localSheetId="27">'ذي قار'!$A$1:$G$18</definedName>
    <definedName name="_xlnm.Print_Area" localSheetId="23">'صلاح الدين'!$A$1:$M$19</definedName>
    <definedName name="_xlnm.Print_Area" localSheetId="21">كربلاء!$A$1:$J$19</definedName>
    <definedName name="_xlnm.Print_Area" localSheetId="28">ميسان!$A$1:$H$20</definedName>
    <definedName name="_xlnm.Print_Area" localSheetId="22">واسط!$A$1:$K$19</definedName>
  </definedNames>
  <calcPr calcId="162913"/>
  <fileRecoveryPr autoRecover="0"/>
</workbook>
</file>

<file path=xl/calcChain.xml><?xml version="1.0" encoding="utf-8"?>
<calcChain xmlns="http://schemas.openxmlformats.org/spreadsheetml/2006/main">
  <c r="G5" i="137" l="1"/>
  <c r="G6" i="137"/>
  <c r="G7" i="137"/>
  <c r="G8" i="137"/>
  <c r="G9" i="137"/>
  <c r="G10" i="137"/>
  <c r="G11" i="137"/>
  <c r="G12" i="137"/>
  <c r="G13" i="137"/>
  <c r="G14" i="137"/>
  <c r="G15" i="137"/>
  <c r="G16" i="137"/>
  <c r="G17" i="137"/>
  <c r="G18" i="137"/>
  <c r="C20" i="137" l="1"/>
  <c r="D20" i="137"/>
  <c r="E20" i="137"/>
  <c r="F20" i="137"/>
  <c r="H20" i="137"/>
  <c r="H21" i="137"/>
  <c r="H22" i="137"/>
  <c r="H23" i="137"/>
  <c r="H24" i="137"/>
  <c r="H25" i="137"/>
  <c r="H26" i="137"/>
  <c r="H27" i="137"/>
  <c r="H28" i="137"/>
  <c r="H29" i="137"/>
  <c r="G20" i="137" l="1"/>
  <c r="F40" i="95"/>
  <c r="D17" i="127" l="1"/>
  <c r="E16" i="123"/>
  <c r="J9" i="124" l="1"/>
  <c r="J10" i="124"/>
  <c r="J11" i="124"/>
  <c r="J12" i="124"/>
  <c r="J13" i="124"/>
  <c r="J14" i="124"/>
  <c r="J15" i="124"/>
  <c r="J8" i="124"/>
  <c r="J16" i="124" s="1"/>
  <c r="I9" i="124"/>
  <c r="I16" i="124" s="1"/>
  <c r="I10" i="124"/>
  <c r="I11" i="124"/>
  <c r="I12" i="124"/>
  <c r="I13" i="124"/>
  <c r="I14" i="124"/>
  <c r="I15" i="124"/>
  <c r="I8" i="124"/>
  <c r="H16" i="124"/>
  <c r="F16" i="124"/>
  <c r="D16" i="124"/>
  <c r="G16" i="124"/>
  <c r="E16" i="124"/>
  <c r="C16" i="124"/>
  <c r="G6" i="123"/>
  <c r="G7" i="123"/>
  <c r="G8" i="123"/>
  <c r="G9" i="123"/>
  <c r="G10" i="123"/>
  <c r="G11" i="123"/>
  <c r="G12" i="123"/>
  <c r="G13" i="123"/>
  <c r="G14" i="123"/>
  <c r="G15" i="123"/>
  <c r="G5" i="123"/>
  <c r="G16" i="123" s="1"/>
  <c r="F6" i="123"/>
  <c r="F7" i="123"/>
  <c r="F8" i="123"/>
  <c r="F9" i="123"/>
  <c r="F10" i="123"/>
  <c r="F11" i="123"/>
  <c r="F12" i="123"/>
  <c r="F13" i="123"/>
  <c r="F14" i="123"/>
  <c r="F15" i="123"/>
  <c r="F5" i="123"/>
  <c r="F16" i="123" s="1"/>
  <c r="D16" i="123"/>
  <c r="C16" i="123"/>
  <c r="B16" i="123"/>
  <c r="F7" i="122"/>
  <c r="F8" i="122"/>
  <c r="F9" i="122"/>
  <c r="F10" i="122"/>
  <c r="F11" i="122"/>
  <c r="F6" i="122"/>
  <c r="F12" i="122" s="1"/>
  <c r="E7" i="122"/>
  <c r="E8" i="122"/>
  <c r="E9" i="122"/>
  <c r="E10" i="122"/>
  <c r="E11" i="122"/>
  <c r="E6" i="122"/>
  <c r="E12" i="122" s="1"/>
  <c r="D12" i="122"/>
  <c r="C12" i="122"/>
  <c r="I7" i="121"/>
  <c r="I8" i="121"/>
  <c r="I9" i="121"/>
  <c r="I10" i="121"/>
  <c r="I11" i="121"/>
  <c r="I12" i="121"/>
  <c r="I13" i="121"/>
  <c r="I14" i="121"/>
  <c r="I15" i="121"/>
  <c r="I16" i="121"/>
  <c r="I17" i="121"/>
  <c r="I6" i="121"/>
  <c r="I18" i="121" s="1"/>
  <c r="H7" i="121"/>
  <c r="H18" i="121" s="1"/>
  <c r="H8" i="121"/>
  <c r="H9" i="121"/>
  <c r="H10" i="121"/>
  <c r="H11" i="121"/>
  <c r="H12" i="121"/>
  <c r="H13" i="121"/>
  <c r="H14" i="121"/>
  <c r="H15" i="121"/>
  <c r="H16" i="121"/>
  <c r="H17" i="121"/>
  <c r="H6" i="121"/>
  <c r="D18" i="121"/>
  <c r="G18" i="121"/>
  <c r="F18" i="121"/>
  <c r="C18" i="121"/>
  <c r="H13" i="120"/>
  <c r="J8" i="120" l="1"/>
  <c r="J9" i="120"/>
  <c r="J10" i="120"/>
  <c r="J11" i="120"/>
  <c r="J12" i="120"/>
  <c r="J7" i="120"/>
  <c r="J13" i="120" s="1"/>
  <c r="I8" i="120"/>
  <c r="I9" i="120"/>
  <c r="I10" i="120"/>
  <c r="I11" i="120"/>
  <c r="I12" i="120"/>
  <c r="I7" i="120"/>
  <c r="I13" i="120" s="1"/>
  <c r="G13" i="120"/>
  <c r="F13" i="120"/>
  <c r="E13" i="120"/>
  <c r="D13" i="120"/>
  <c r="C13" i="120"/>
  <c r="J9" i="119"/>
  <c r="J10" i="119"/>
  <c r="J8" i="119"/>
  <c r="J11" i="119" s="1"/>
  <c r="I9" i="119"/>
  <c r="I10" i="119"/>
  <c r="I8" i="119"/>
  <c r="I11" i="119" s="1"/>
  <c r="H11" i="119"/>
  <c r="G11" i="119"/>
  <c r="F11" i="119"/>
  <c r="E11" i="119"/>
  <c r="C11" i="119"/>
  <c r="H9" i="129"/>
  <c r="H10" i="129"/>
  <c r="H11" i="129"/>
  <c r="H12" i="129"/>
  <c r="H13" i="129"/>
  <c r="H8" i="129"/>
  <c r="H14" i="129" s="1"/>
  <c r="G9" i="129"/>
  <c r="G10" i="129"/>
  <c r="G11" i="129"/>
  <c r="G12" i="129"/>
  <c r="G13" i="129"/>
  <c r="G8" i="129"/>
  <c r="G14" i="129" s="1"/>
  <c r="F14" i="129"/>
  <c r="E14" i="129"/>
  <c r="D14" i="129"/>
  <c r="C14" i="129"/>
  <c r="J9" i="117"/>
  <c r="J10" i="117"/>
  <c r="J11" i="117"/>
  <c r="J12" i="117"/>
  <c r="J13" i="117"/>
  <c r="J14" i="117"/>
  <c r="J8" i="117"/>
  <c r="J15" i="117" s="1"/>
  <c r="I9" i="117"/>
  <c r="I15" i="117" s="1"/>
  <c r="I10" i="117"/>
  <c r="I11" i="117"/>
  <c r="I12" i="117"/>
  <c r="I13" i="117"/>
  <c r="I14" i="117"/>
  <c r="H15" i="117"/>
  <c r="G15" i="117"/>
  <c r="F15" i="117"/>
  <c r="E15" i="117"/>
  <c r="C15" i="117"/>
  <c r="D15" i="117"/>
  <c r="J10" i="128"/>
  <c r="J11" i="128"/>
  <c r="J12" i="128"/>
  <c r="J13" i="128"/>
  <c r="J14" i="128"/>
  <c r="J9" i="128"/>
  <c r="J15" i="128" s="1"/>
  <c r="I10" i="128"/>
  <c r="I11" i="128"/>
  <c r="I12" i="128"/>
  <c r="I13" i="128"/>
  <c r="I14" i="128"/>
  <c r="I9" i="128"/>
  <c r="I15" i="128" s="1"/>
  <c r="H15" i="128"/>
  <c r="G15" i="128"/>
  <c r="F15" i="128"/>
  <c r="E15" i="128"/>
  <c r="D15" i="128"/>
  <c r="C15" i="128"/>
  <c r="G9" i="116"/>
  <c r="G10" i="116"/>
  <c r="G11" i="116"/>
  <c r="G8" i="116"/>
  <c r="G12" i="116" s="1"/>
  <c r="F9" i="116"/>
  <c r="F10" i="116"/>
  <c r="F11" i="116"/>
  <c r="F8" i="116"/>
  <c r="F12" i="116" s="1"/>
  <c r="E12" i="116"/>
  <c r="D12" i="116"/>
  <c r="C12" i="116"/>
  <c r="B12" i="116"/>
  <c r="L11" i="115"/>
  <c r="L12" i="115"/>
  <c r="L13" i="115"/>
  <c r="L14" i="115"/>
  <c r="L15" i="115"/>
  <c r="L16" i="115"/>
  <c r="L17" i="115"/>
  <c r="L18" i="115"/>
  <c r="L19" i="115"/>
  <c r="L20" i="115"/>
  <c r="L21" i="115"/>
  <c r="L22" i="115"/>
  <c r="L23" i="115"/>
  <c r="L24" i="115"/>
  <c r="L25" i="115"/>
  <c r="L10" i="115"/>
  <c r="E26" i="115"/>
  <c r="K11" i="115"/>
  <c r="K12" i="115"/>
  <c r="K13" i="115"/>
  <c r="K14" i="115"/>
  <c r="K15" i="115"/>
  <c r="K16" i="115"/>
  <c r="K17" i="115"/>
  <c r="K18" i="115"/>
  <c r="K19" i="115"/>
  <c r="K20" i="115"/>
  <c r="K21" i="115"/>
  <c r="K22" i="115"/>
  <c r="K23" i="115"/>
  <c r="K24" i="115"/>
  <c r="K25" i="115"/>
  <c r="K10" i="115"/>
  <c r="J26" i="115"/>
  <c r="P7" i="98"/>
  <c r="P8" i="98"/>
  <c r="P9" i="98"/>
  <c r="P10" i="98"/>
  <c r="P11" i="98"/>
  <c r="P12" i="98"/>
  <c r="P13" i="98"/>
  <c r="P14" i="98"/>
  <c r="P15" i="98"/>
  <c r="P16" i="98"/>
  <c r="P17" i="98"/>
  <c r="P18" i="98"/>
  <c r="P19" i="98"/>
  <c r="P20" i="98"/>
  <c r="P6" i="98"/>
  <c r="O7" i="98"/>
  <c r="O8" i="98"/>
  <c r="O9" i="98"/>
  <c r="O10" i="98"/>
  <c r="O11" i="98"/>
  <c r="O12" i="98"/>
  <c r="O13" i="98"/>
  <c r="O14" i="98"/>
  <c r="O15" i="98"/>
  <c r="O16" i="98"/>
  <c r="O17" i="98"/>
  <c r="O18" i="98"/>
  <c r="O19" i="98"/>
  <c r="O20" i="98"/>
  <c r="O6" i="98"/>
  <c r="K20" i="104"/>
  <c r="H39" i="102"/>
  <c r="K26" i="115" l="1"/>
  <c r="L26" i="115"/>
  <c r="P21" i="98"/>
  <c r="I26" i="115"/>
  <c r="G26" i="115"/>
  <c r="F26" i="115"/>
  <c r="D26" i="115"/>
  <c r="J8" i="127"/>
  <c r="J9" i="127"/>
  <c r="J10" i="127"/>
  <c r="J11" i="127"/>
  <c r="J12" i="127"/>
  <c r="J13" i="127"/>
  <c r="J14" i="127"/>
  <c r="J15" i="127"/>
  <c r="J7" i="127"/>
  <c r="J17" i="127" s="1"/>
  <c r="I8" i="127"/>
  <c r="I9" i="127"/>
  <c r="I10" i="127"/>
  <c r="I11" i="127"/>
  <c r="I12" i="127"/>
  <c r="I13" i="127"/>
  <c r="I14" i="127"/>
  <c r="I15" i="127"/>
  <c r="I16" i="127"/>
  <c r="I7" i="127"/>
  <c r="H17" i="127"/>
  <c r="G17" i="127"/>
  <c r="F17" i="127"/>
  <c r="E17" i="127"/>
  <c r="C17" i="127"/>
  <c r="J10" i="114"/>
  <c r="J7" i="114"/>
  <c r="J8" i="114"/>
  <c r="J9" i="114"/>
  <c r="J6" i="114"/>
  <c r="J11" i="114" s="1"/>
  <c r="I7" i="114"/>
  <c r="I8" i="114"/>
  <c r="I9" i="114"/>
  <c r="I10" i="114"/>
  <c r="I6" i="114"/>
  <c r="I11" i="114" s="1"/>
  <c r="H11" i="114"/>
  <c r="G11" i="114"/>
  <c r="F11" i="114"/>
  <c r="E11" i="114"/>
  <c r="D11" i="114"/>
  <c r="C11" i="114"/>
  <c r="H12" i="134"/>
  <c r="H11" i="134"/>
  <c r="H13" i="134" s="1"/>
  <c r="G12" i="134"/>
  <c r="G11" i="134"/>
  <c r="G13" i="134" s="1"/>
  <c r="F13" i="134"/>
  <c r="E13" i="134"/>
  <c r="C13" i="134"/>
  <c r="D13" i="134"/>
  <c r="J12" i="133"/>
  <c r="J13" i="133"/>
  <c r="J14" i="133"/>
  <c r="J15" i="133"/>
  <c r="J16" i="133"/>
  <c r="J17" i="133"/>
  <c r="J18" i="133"/>
  <c r="J19" i="133"/>
  <c r="J20" i="133"/>
  <c r="J21" i="133"/>
  <c r="J22" i="133"/>
  <c r="J23" i="133"/>
  <c r="J24" i="133"/>
  <c r="J25" i="133"/>
  <c r="J26" i="133"/>
  <c r="J27" i="133"/>
  <c r="J28" i="133"/>
  <c r="J29" i="133"/>
  <c r="J30" i="133"/>
  <c r="J31" i="133"/>
  <c r="J11" i="133"/>
  <c r="H32" i="133"/>
  <c r="D32" i="133"/>
  <c r="I12" i="133"/>
  <c r="I13" i="133"/>
  <c r="I14" i="133"/>
  <c r="I15" i="133"/>
  <c r="I16" i="133"/>
  <c r="I17" i="133"/>
  <c r="I18" i="133"/>
  <c r="I19" i="133"/>
  <c r="I20" i="133"/>
  <c r="I21" i="133"/>
  <c r="I22" i="133"/>
  <c r="I23" i="133"/>
  <c r="I24" i="133"/>
  <c r="I25" i="133"/>
  <c r="I26" i="133"/>
  <c r="I27" i="133"/>
  <c r="I28" i="133"/>
  <c r="I29" i="133"/>
  <c r="I30" i="133"/>
  <c r="I31" i="133"/>
  <c r="I11" i="133"/>
  <c r="G32" i="133"/>
  <c r="C32" i="133"/>
  <c r="I17" i="127" l="1"/>
  <c r="I32" i="133"/>
  <c r="J32" i="133"/>
  <c r="I7" i="109"/>
  <c r="I8" i="109"/>
  <c r="I9" i="109"/>
  <c r="I10" i="109"/>
  <c r="I11" i="109"/>
  <c r="I12" i="109"/>
  <c r="I13" i="109"/>
  <c r="I14" i="109"/>
  <c r="I15" i="109"/>
  <c r="I16" i="109"/>
  <c r="I17" i="109"/>
  <c r="I18" i="109"/>
  <c r="I19" i="109"/>
  <c r="I20" i="109"/>
  <c r="I21" i="109"/>
  <c r="I22" i="109"/>
  <c r="I23" i="109"/>
  <c r="I24" i="109"/>
  <c r="I25" i="109"/>
  <c r="I26" i="109"/>
  <c r="I27" i="109"/>
  <c r="I28" i="109"/>
  <c r="I29" i="109"/>
  <c r="I30" i="109"/>
  <c r="I31" i="109"/>
  <c r="I32" i="109"/>
  <c r="I33" i="109"/>
  <c r="I34" i="109"/>
  <c r="I35" i="109"/>
  <c r="I36" i="109"/>
  <c r="I37" i="109"/>
  <c r="I6" i="109"/>
  <c r="I38" i="109" s="1"/>
  <c r="G38" i="109"/>
  <c r="E38" i="109"/>
  <c r="C38" i="109"/>
  <c r="H7" i="109"/>
  <c r="H8" i="109"/>
  <c r="H9" i="109"/>
  <c r="H10" i="109"/>
  <c r="H11" i="109"/>
  <c r="H12" i="109"/>
  <c r="H13" i="109"/>
  <c r="H14" i="109"/>
  <c r="H15" i="109"/>
  <c r="H16" i="109"/>
  <c r="H17" i="109"/>
  <c r="H18" i="109"/>
  <c r="H19" i="109"/>
  <c r="H20" i="109"/>
  <c r="H21" i="109"/>
  <c r="H22" i="109"/>
  <c r="H23" i="109"/>
  <c r="H24" i="109"/>
  <c r="H25" i="109"/>
  <c r="H26" i="109"/>
  <c r="H27" i="109"/>
  <c r="H28" i="109"/>
  <c r="H29" i="109"/>
  <c r="H30" i="109"/>
  <c r="H31" i="109"/>
  <c r="H32" i="109"/>
  <c r="H33" i="109"/>
  <c r="H34" i="109"/>
  <c r="H35" i="109"/>
  <c r="H36" i="109"/>
  <c r="H37" i="109"/>
  <c r="H6" i="109"/>
  <c r="F38" i="109"/>
  <c r="D38" i="109"/>
  <c r="B38" i="109"/>
  <c r="K7" i="108"/>
  <c r="K21" i="108" s="1"/>
  <c r="K8" i="108"/>
  <c r="K9" i="108"/>
  <c r="K10" i="108"/>
  <c r="K11" i="108"/>
  <c r="K12" i="108"/>
  <c r="K13" i="108"/>
  <c r="K14" i="108"/>
  <c r="K15" i="108"/>
  <c r="K16" i="108"/>
  <c r="K17" i="108"/>
  <c r="K18" i="108"/>
  <c r="K19" i="108"/>
  <c r="K20" i="108"/>
  <c r="K6" i="108"/>
  <c r="I21" i="108"/>
  <c r="F21" i="108"/>
  <c r="G21" i="108"/>
  <c r="E21" i="108"/>
  <c r="J20" i="108"/>
  <c r="J19" i="108"/>
  <c r="J18" i="108"/>
  <c r="J17" i="108"/>
  <c r="J16" i="108"/>
  <c r="J15" i="108"/>
  <c r="J14" i="108"/>
  <c r="J13" i="108"/>
  <c r="J12" i="108"/>
  <c r="J11" i="108"/>
  <c r="J10" i="108"/>
  <c r="J9" i="108"/>
  <c r="J8" i="108"/>
  <c r="J7" i="108"/>
  <c r="J6" i="108"/>
  <c r="J21" i="108" s="1"/>
  <c r="H21" i="108"/>
  <c r="D21" i="108"/>
  <c r="K38" i="106"/>
  <c r="D20" i="104"/>
  <c r="P37" i="99"/>
  <c r="O37" i="99"/>
  <c r="N37" i="99"/>
  <c r="M37" i="99"/>
  <c r="L37" i="99"/>
  <c r="H38" i="109" l="1"/>
  <c r="I38" i="106" l="1"/>
  <c r="G38" i="106"/>
  <c r="E38" i="106"/>
  <c r="J38" i="106"/>
  <c r="H38" i="106"/>
  <c r="F38" i="106" l="1"/>
  <c r="D38" i="106"/>
  <c r="L37" i="105"/>
  <c r="J37" i="105"/>
  <c r="H37" i="105"/>
  <c r="F37" i="105"/>
  <c r="D37" i="105"/>
  <c r="K37" i="105"/>
  <c r="I37" i="105"/>
  <c r="G37" i="105"/>
  <c r="E37" i="105"/>
  <c r="C37" i="105"/>
  <c r="N20" i="104"/>
  <c r="M20" i="104"/>
  <c r="L20" i="104"/>
  <c r="J20" i="104"/>
  <c r="I20" i="104"/>
  <c r="F20" i="104"/>
  <c r="E20" i="104"/>
  <c r="C20" i="104"/>
  <c r="M20" i="103"/>
  <c r="K20" i="103"/>
  <c r="H20" i="103"/>
  <c r="E20" i="103"/>
  <c r="L20" i="103"/>
  <c r="J20" i="103"/>
  <c r="G20" i="103"/>
  <c r="D20" i="103"/>
  <c r="L39" i="102"/>
  <c r="J39" i="102" l="1"/>
  <c r="G39" i="102"/>
  <c r="F39" i="102"/>
  <c r="D39" i="102"/>
  <c r="K39" i="102"/>
  <c r="I39" i="102"/>
  <c r="E39" i="102"/>
  <c r="C39" i="102"/>
  <c r="L22" i="101" l="1"/>
  <c r="J22" i="101"/>
  <c r="H22" i="101"/>
  <c r="F22" i="101"/>
  <c r="K22" i="101"/>
  <c r="I22" i="101"/>
  <c r="G22" i="101"/>
  <c r="E22" i="101"/>
  <c r="D22" i="101"/>
  <c r="C22" i="101"/>
  <c r="E22" i="135"/>
  <c r="K37" i="99" l="1"/>
  <c r="J37" i="99"/>
  <c r="I37" i="99"/>
  <c r="H37" i="99"/>
  <c r="G37" i="99"/>
  <c r="F37" i="99"/>
  <c r="E37" i="99"/>
  <c r="D37" i="99"/>
  <c r="C37" i="99"/>
  <c r="O21" i="98"/>
  <c r="N21" i="98"/>
  <c r="M21" i="98"/>
  <c r="L21" i="98"/>
  <c r="K21" i="98"/>
  <c r="J21" i="98"/>
  <c r="I21" i="98"/>
  <c r="H21" i="98" l="1"/>
  <c r="G21" i="98"/>
  <c r="F21" i="98"/>
  <c r="E21" i="98"/>
  <c r="D21" i="98"/>
  <c r="C21" i="98"/>
  <c r="M38" i="136" l="1"/>
  <c r="L38" i="136"/>
  <c r="K38" i="136"/>
  <c r="J38" i="136"/>
  <c r="I38" i="136"/>
  <c r="H38" i="136"/>
  <c r="G38" i="136"/>
  <c r="F38" i="136"/>
  <c r="E38" i="136"/>
  <c r="D38" i="136"/>
  <c r="L22" i="135"/>
  <c r="K22" i="135"/>
  <c r="J22" i="135"/>
  <c r="I22" i="135"/>
  <c r="H22" i="135"/>
  <c r="G22" i="135"/>
  <c r="F22" i="135"/>
  <c r="D22" i="135"/>
  <c r="C22" i="135"/>
  <c r="J40" i="95"/>
  <c r="H40" i="95"/>
  <c r="I40" i="95"/>
  <c r="G40" i="95"/>
  <c r="E40" i="95"/>
  <c r="H12" i="107" l="1"/>
  <c r="H11" i="107"/>
  <c r="H9" i="107"/>
  <c r="H8" i="107"/>
  <c r="H7" i="107"/>
  <c r="Q9" i="99" l="1"/>
  <c r="G11" i="107"/>
  <c r="Q42" i="99" l="1"/>
</calcChain>
</file>

<file path=xl/comments1.xml><?xml version="1.0" encoding="utf-8"?>
<comments xmlns="http://schemas.openxmlformats.org/spreadsheetml/2006/main">
  <authors>
    <author>Sahar Mohammad</author>
    <author>user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Sahar Mohammad: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" authorId="1" shapeId="0">
      <text>
        <r>
          <rPr>
            <b/>
            <sz val="9"/>
            <color indexed="81"/>
            <rFont val="Tahoma"/>
          </rPr>
          <t>user:</t>
        </r>
        <r>
          <rPr>
            <sz val="9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<sst xmlns="http://schemas.openxmlformats.org/spreadsheetml/2006/main" count="1122" uniqueCount="252">
  <si>
    <t>المجموع</t>
  </si>
  <si>
    <t>ديالى</t>
  </si>
  <si>
    <t>بغداد</t>
  </si>
  <si>
    <t>بابل</t>
  </si>
  <si>
    <t>واسط</t>
  </si>
  <si>
    <t>ميسان</t>
  </si>
  <si>
    <t>البصرة</t>
  </si>
  <si>
    <t>المحافظــــــــة</t>
  </si>
  <si>
    <t>العدد</t>
  </si>
  <si>
    <t>المبلغ</t>
  </si>
  <si>
    <t>مجموع مقاولات الأبنية</t>
  </si>
  <si>
    <t>مجموع مقاولات الإنشاءات</t>
  </si>
  <si>
    <t>كركوك</t>
  </si>
  <si>
    <t>الوزارات</t>
  </si>
  <si>
    <t>مجموع مقاولات الابنية</t>
  </si>
  <si>
    <t>مجموع مقاولات الانشاءات</t>
  </si>
  <si>
    <t>وزارة الموارد المائية</t>
  </si>
  <si>
    <t>وزارة الكهرباء</t>
  </si>
  <si>
    <t>وزارة الزراعة</t>
  </si>
  <si>
    <t>وزارة التربية</t>
  </si>
  <si>
    <t>وزارة الصحة</t>
  </si>
  <si>
    <t>امانة بغداد</t>
  </si>
  <si>
    <t>وزارة الاعمار والاسكان</t>
  </si>
  <si>
    <t>المبلغ : مليون دينار</t>
  </si>
  <si>
    <t>أبنية صناعية</t>
  </si>
  <si>
    <t>أبنية صحية</t>
  </si>
  <si>
    <t>أبنية ثقافية</t>
  </si>
  <si>
    <t xml:space="preserve"> </t>
  </si>
  <si>
    <t xml:space="preserve">ابنية خدمية </t>
  </si>
  <si>
    <t>انشاءات زراعية</t>
  </si>
  <si>
    <t>نقل واتصالات</t>
  </si>
  <si>
    <t>الصناعة الاستخراجية</t>
  </si>
  <si>
    <t xml:space="preserve">وزارة النفط </t>
  </si>
  <si>
    <t>جدول (1)</t>
  </si>
  <si>
    <t>السنوات</t>
  </si>
  <si>
    <t>الوزارة</t>
  </si>
  <si>
    <t>المبلغ : الف دينار</t>
  </si>
  <si>
    <t>المبلغ :الف دينار</t>
  </si>
  <si>
    <t>المبلغ:الف دينار</t>
  </si>
  <si>
    <t xml:space="preserve">جدول (4) </t>
  </si>
  <si>
    <t xml:space="preserve">(5) جدول </t>
  </si>
  <si>
    <t xml:space="preserve">(9) جدول </t>
  </si>
  <si>
    <t>وزارة التعليم العالي والبحث العلمي</t>
  </si>
  <si>
    <t xml:space="preserve">العدد             </t>
  </si>
  <si>
    <t xml:space="preserve">المبلغ :الف دينار      </t>
  </si>
  <si>
    <t>الزراعة</t>
  </si>
  <si>
    <t>التحويلية</t>
  </si>
  <si>
    <t>النقل والمواصلات</t>
  </si>
  <si>
    <t>المحافظــــــة</t>
  </si>
  <si>
    <t>الانشاءات الزراعية</t>
  </si>
  <si>
    <t xml:space="preserve">(3) جدول </t>
  </si>
  <si>
    <t xml:space="preserve">المبلغ              </t>
  </si>
  <si>
    <t>نجف</t>
  </si>
  <si>
    <t>قادسية</t>
  </si>
  <si>
    <t>الوقف الشيعي</t>
  </si>
  <si>
    <t xml:space="preserve">المجموع </t>
  </si>
  <si>
    <t xml:space="preserve">    حكم محلي</t>
  </si>
  <si>
    <t xml:space="preserve">المبلغ : الف دينار       </t>
  </si>
  <si>
    <t>تابع جدول (14)</t>
  </si>
  <si>
    <t>الانبار</t>
  </si>
  <si>
    <t>كربلاء</t>
  </si>
  <si>
    <t>صلاح الدين</t>
  </si>
  <si>
    <t>وزارة الصناعة والمعادن</t>
  </si>
  <si>
    <t>وزارة النفط</t>
  </si>
  <si>
    <t xml:space="preserve">        الماء والكهرباء</t>
  </si>
  <si>
    <t xml:space="preserve">       المجموع</t>
  </si>
  <si>
    <t xml:space="preserve">   المبلغ                 </t>
  </si>
  <si>
    <t xml:space="preserve">     المبلغ</t>
  </si>
  <si>
    <t xml:space="preserve">  العدد</t>
  </si>
  <si>
    <t xml:space="preserve">           المجموع</t>
  </si>
  <si>
    <t xml:space="preserve"> العدد</t>
  </si>
  <si>
    <t xml:space="preserve">      المجموع</t>
  </si>
  <si>
    <t>نينوى</t>
  </si>
  <si>
    <t>التجارة</t>
  </si>
  <si>
    <t xml:space="preserve">العدد </t>
  </si>
  <si>
    <t xml:space="preserve">وزارة الاعمار والاسكان </t>
  </si>
  <si>
    <t>ذاتي</t>
  </si>
  <si>
    <t xml:space="preserve">        المجموع</t>
  </si>
  <si>
    <t xml:space="preserve">     المجموع</t>
  </si>
  <si>
    <t xml:space="preserve">      المبلغ</t>
  </si>
  <si>
    <t xml:space="preserve">   المبلغ</t>
  </si>
  <si>
    <t>حكم محلي</t>
  </si>
  <si>
    <t xml:space="preserve">    المبلغ</t>
  </si>
  <si>
    <t xml:space="preserve">                            المبلغ : الف دينار</t>
  </si>
  <si>
    <t xml:space="preserve">         المبلغ : الف دينار</t>
  </si>
  <si>
    <t xml:space="preserve">          المجموع</t>
  </si>
  <si>
    <t xml:space="preserve">    المبلغ  </t>
  </si>
  <si>
    <t xml:space="preserve">   أبنية  صحية</t>
  </si>
  <si>
    <t xml:space="preserve">   أبنية صناعية</t>
  </si>
  <si>
    <t xml:space="preserve">       أبنية  ثقافية</t>
  </si>
  <si>
    <t xml:space="preserve">    المجموع</t>
  </si>
  <si>
    <t>الصناعات الاستخراجية</t>
  </si>
  <si>
    <t xml:space="preserve">       حكم محلي</t>
  </si>
  <si>
    <t xml:space="preserve">      حكم محلي</t>
  </si>
  <si>
    <t xml:space="preserve">       الزراعة</t>
  </si>
  <si>
    <t xml:space="preserve">      الخدمات</t>
  </si>
  <si>
    <t xml:space="preserve">  المبلغ</t>
  </si>
  <si>
    <t>المحافظة</t>
  </si>
  <si>
    <t>أبنية تجارية</t>
  </si>
  <si>
    <t>الصناعات التحويلية</t>
  </si>
  <si>
    <t xml:space="preserve">عدد مقاولات الابنية </t>
  </si>
  <si>
    <t>وزارة الشباب والرياضة</t>
  </si>
  <si>
    <t>ميزانية دولة</t>
  </si>
  <si>
    <t>وزارة الاعمار وارسكان</t>
  </si>
  <si>
    <t>النجف</t>
  </si>
  <si>
    <t>عدد مقاولات الانشاءات</t>
  </si>
  <si>
    <t xml:space="preserve">    ميزانية دولة</t>
  </si>
  <si>
    <t xml:space="preserve">(12) جدول </t>
  </si>
  <si>
    <t>المثنى</t>
  </si>
  <si>
    <t xml:space="preserve">                   المبلغ : الف دينار</t>
  </si>
  <si>
    <t xml:space="preserve">   النقل والاتصالات</t>
  </si>
  <si>
    <t xml:space="preserve">    الصناعة الاستخراجية</t>
  </si>
  <si>
    <t xml:space="preserve">     حكم محلي</t>
  </si>
  <si>
    <t xml:space="preserve">   ميزانية  دولة                  </t>
  </si>
  <si>
    <t xml:space="preserve">         التجارة                      </t>
  </si>
  <si>
    <t xml:space="preserve">       الخدمات</t>
  </si>
  <si>
    <t xml:space="preserve"> جدول  (6)</t>
  </si>
  <si>
    <t>جدول (8)</t>
  </si>
  <si>
    <t>جدول  (13)</t>
  </si>
  <si>
    <t xml:space="preserve">    العدد</t>
  </si>
  <si>
    <t xml:space="preserve">       المبلغ</t>
  </si>
  <si>
    <t xml:space="preserve">(7)جدول </t>
  </si>
  <si>
    <t xml:space="preserve">(10) جدول </t>
  </si>
  <si>
    <t xml:space="preserve">(10) تابع جدول </t>
  </si>
  <si>
    <t xml:space="preserve">(11) جدول </t>
  </si>
  <si>
    <t>تابع جدول  (11)</t>
  </si>
  <si>
    <t xml:space="preserve">       المجموع  الكلي            </t>
  </si>
  <si>
    <t>المجــــــــــــــــــموع الكلي</t>
  </si>
  <si>
    <t xml:space="preserve">(14) جدول </t>
  </si>
  <si>
    <t xml:space="preserve">(14) تابع جدول </t>
  </si>
  <si>
    <t xml:space="preserve">تابع جدول (14) </t>
  </si>
  <si>
    <t xml:space="preserve">تابع جدول (14)  </t>
  </si>
  <si>
    <t>تابع جدول(14)</t>
  </si>
  <si>
    <t>تابع جول(14)</t>
  </si>
  <si>
    <t xml:space="preserve">      ميزانية  دولة                                      </t>
  </si>
  <si>
    <t>ذي قار</t>
  </si>
  <si>
    <t>وزارة الداخلية</t>
  </si>
  <si>
    <t>وزارة الثقافة</t>
  </si>
  <si>
    <t>مجلس القضاء الاعلى</t>
  </si>
  <si>
    <t>مجلس الوزراء</t>
  </si>
  <si>
    <t>مجمعات سكنية</t>
  </si>
  <si>
    <t>وزارة  الثقافة</t>
  </si>
  <si>
    <t>ابنية زراعية</t>
  </si>
  <si>
    <t>ذ قار</t>
  </si>
  <si>
    <t>البنوك والتامين</t>
  </si>
  <si>
    <t xml:space="preserve">العدد          </t>
  </si>
  <si>
    <t xml:space="preserve"> ذاتي</t>
  </si>
  <si>
    <t xml:space="preserve">       ذاتي</t>
  </si>
  <si>
    <t xml:space="preserve">      ميزانية  دولة                                          </t>
  </si>
  <si>
    <t xml:space="preserve">          حكم محلي</t>
  </si>
  <si>
    <t xml:space="preserve">    خدمية</t>
  </si>
  <si>
    <t xml:space="preserve">      ذاتي</t>
  </si>
  <si>
    <t xml:space="preserve">      ميزانية دولة</t>
  </si>
  <si>
    <t xml:space="preserve">     أبنية  خدمية               </t>
  </si>
  <si>
    <t xml:space="preserve"> -يتبع -</t>
  </si>
  <si>
    <t xml:space="preserve">يتبع </t>
  </si>
  <si>
    <t xml:space="preserve">الصناعة التحويلية            </t>
  </si>
  <si>
    <t>الماء والكهرباء</t>
  </si>
  <si>
    <t xml:space="preserve">       ميزانية  دولة                         </t>
  </si>
  <si>
    <t>جدول ( 2)</t>
  </si>
  <si>
    <t xml:space="preserve">     الخدمية</t>
  </si>
  <si>
    <t xml:space="preserve">  المجموع</t>
  </si>
  <si>
    <t>عدد ومبلغ المقاولات المحالة  في القطاع العام حسب المحافظة لسنة 2025</t>
  </si>
  <si>
    <t xml:space="preserve">عدد ومبلغ المقاولات المحالة في القطاع العام  حسب الوزارة لسنة 2025                                                                                                                                        </t>
  </si>
  <si>
    <t>وزارة التجارة</t>
  </si>
  <si>
    <t>وزارة الاعمار والإسكان</t>
  </si>
  <si>
    <t>وزارة العمل والشؤن الاجتماعية</t>
  </si>
  <si>
    <t>وزارة العدل</t>
  </si>
  <si>
    <t>وزارة المالية</t>
  </si>
  <si>
    <t>وزارة الاتصالات</t>
  </si>
  <si>
    <t>وزارة السياحة والاثار</t>
  </si>
  <si>
    <t>مجلس القضاء الأعلى</t>
  </si>
  <si>
    <t xml:space="preserve">الوقف السني </t>
  </si>
  <si>
    <t>الهيئة الوطنية للاستثمار</t>
  </si>
  <si>
    <t>الوقف المسيحي</t>
  </si>
  <si>
    <t>عمارات سكنية</t>
  </si>
  <si>
    <t xml:space="preserve">مجمعات سكنية       </t>
  </si>
  <si>
    <t>إضافات</t>
  </si>
  <si>
    <t>ترميمات</t>
  </si>
  <si>
    <t>انبار</t>
  </si>
  <si>
    <t xml:space="preserve">إضافات </t>
  </si>
  <si>
    <t>وزارة التخطيط</t>
  </si>
  <si>
    <t>وزارة الموار المائية</t>
  </si>
  <si>
    <t xml:space="preserve">وزارة الزراعة </t>
  </si>
  <si>
    <t>وزارة الاعمار ولاسكان</t>
  </si>
  <si>
    <t>وزارة الهجرة والمهجرين</t>
  </si>
  <si>
    <t>وزارةالاتصالات</t>
  </si>
  <si>
    <t>الوقف السني</t>
  </si>
  <si>
    <t xml:space="preserve">هيئة النزاهة </t>
  </si>
  <si>
    <t>عدد ومبلغ مقاولات الابنية  غيرالسكنية المحالة في القطاع العام حسب المحافظة لسنة 2025</t>
  </si>
  <si>
    <t>هيئة النزاهة</t>
  </si>
  <si>
    <t>عدد ومبلغ المقاولات المحالة حسب المحافظة ونوع النشاط الاقتصادي لسنة 2025</t>
  </si>
  <si>
    <t>عدد ومبلغ المقاولات المحالة حسب المحافظة ونوع النشاط  الاقتصادي لسنة 2025</t>
  </si>
  <si>
    <t xml:space="preserve">عدد ومبلغ مقاولات الانشاءات المحالة في القطاع العام حسب الوزارة ونوع النشاط الاقتصادي لسنة 2025 </t>
  </si>
  <si>
    <t xml:space="preserve">عدد ومبلغ مقاولات الانشاءات المحالة في القطاع العام حسب  المحافظة ونوع  النشاط الاقتصادي لسنة 2025 </t>
  </si>
  <si>
    <t>الهيئة الوطنية للاستشمار</t>
  </si>
  <si>
    <t>عدد ومبلغ المقاولات المحالة حسب االوزارة ونوع النشاط الاقتصادي لسنة 2025</t>
  </si>
  <si>
    <t xml:space="preserve">عدد ومبلغ المقاولات المحالة حسب الوزارة  ونوع  النشاط الاقتصادي لسنة  2025 </t>
  </si>
  <si>
    <t xml:space="preserve">عدد ومبلغ مقاولات الابنية السكنية المحالة في القطاع العام حسب المحافظة لسنة 2025 </t>
  </si>
  <si>
    <t>العدد         المبلغ</t>
  </si>
  <si>
    <t xml:space="preserve">عدد ومبلغ المقاولات المحالة حسب الوزارة ونوع الخطة والميزانية لمحافظة نينوى لسنة 2025  </t>
  </si>
  <si>
    <t xml:space="preserve">وزارة الداخلية </t>
  </si>
  <si>
    <t xml:space="preserve">مجلس القضاء الأعلى </t>
  </si>
  <si>
    <t>عدد ومبلغ المقاولات المحالة حسب الوزارة ونوع الخطة والميزانية لمحافظة ديالى لسنة 2025</t>
  </si>
  <si>
    <t xml:space="preserve">وزارة التجارة </t>
  </si>
  <si>
    <t xml:space="preserve">   العدد</t>
  </si>
  <si>
    <t>عدد ومبلغ الابنية  غيرالسكنية المحالة في القطاع العام حسب الوزارات لسنة 2025</t>
  </si>
  <si>
    <t xml:space="preserve">    ميزانية دولة      </t>
  </si>
  <si>
    <t xml:space="preserve">   حكم محلي</t>
  </si>
  <si>
    <t xml:space="preserve">عدد ومبلغ المقاولات المحالة حسب الوزارة  ونوع الخطة والميزانية لمحافظة كربلاء لسنة 2025                                                                                                                                           </t>
  </si>
  <si>
    <t xml:space="preserve">عدد ومبلغ المقاولات المحالة حسب الوزارة ونوع الخطة والميزانية لمحافظة القادسية لسنة 2025                                                                                                                                   </t>
  </si>
  <si>
    <t xml:space="preserve">  ذاتي</t>
  </si>
  <si>
    <t xml:space="preserve">  ميزانية دولة              </t>
  </si>
  <si>
    <t xml:space="preserve">   ميزانية دولة</t>
  </si>
  <si>
    <t xml:space="preserve">عدد ومبلغ المقاولات المحالة حسب الوزارة ونوع الخطة والميزانية لمحافظة ذي قار لسنة 2025                                                                                                                                       </t>
  </si>
  <si>
    <t xml:space="preserve">عدد ومبلغ المقاولات المحالة حسب الوزارة ونوع الخطة والميزانية لمحافظة ميسان حسب الوزارت لسنة 2025                                                                                                                                         </t>
  </si>
  <si>
    <t xml:space="preserve">عدد ومبلغ المقاولات المحالة حسب الوزارة ونوع الخطة والميزانية لمحافظة البصرة لسنة 2025                                                                                                                                   </t>
  </si>
  <si>
    <t>المؤشرات الرئيسية لمقاولات الابنية والانشاءات في القطاع العام للفترة   (2011 - 2025 )</t>
  </si>
  <si>
    <t xml:space="preserve">            العدد    </t>
  </si>
  <si>
    <t xml:space="preserve">   المجموع         </t>
  </si>
  <si>
    <t xml:space="preserve">العدد   </t>
  </si>
  <si>
    <t xml:space="preserve">الذاتي       </t>
  </si>
  <si>
    <t xml:space="preserve">عدد ومبلغ المقاولات المحالة حسب الوزارة ونوع الخطة والميزانية لمحافظة صلاح الدين  لسنة  2025                                                                                                                                          </t>
  </si>
  <si>
    <t xml:space="preserve">عدد ومبلغ المقاولات المحالة حسب الوزارة ونوع الخطة والميزانية لمحافظة واسط  لسنة  2025                                                                                                                                          </t>
  </si>
  <si>
    <t xml:space="preserve">عدد ومبلغ المقاولات المحالة حسب الوزارة  ونوع الخطة والميزانية لمحافظة بابل لسنة 2025                                                                                                                                           </t>
  </si>
  <si>
    <t xml:space="preserve">عدد ومبلغ المقاولات المحالة حسب الوزارة  ونوع الخطة والميزانية لمحافظة بغداد لسنة 2025                                                                                                                                     </t>
  </si>
  <si>
    <t xml:space="preserve">     حكم محلي             </t>
  </si>
  <si>
    <t xml:space="preserve">ذاتي    </t>
  </si>
  <si>
    <t xml:space="preserve">عدد ومبلغ المقاولات المحالة حسب الوزارة ونوع الخطة والميزانية لمحافظة الانبار لسنة 2025                                                                                                                                        </t>
  </si>
  <si>
    <t xml:space="preserve">عدد ومبلغ مقاولات الابنية  السكنية المحالة في القطاع العام حسب الوزارة لسنة 2025 </t>
  </si>
  <si>
    <t xml:space="preserve">      ذاتي                 </t>
  </si>
  <si>
    <t xml:space="preserve">المبلغ          </t>
  </si>
  <si>
    <t xml:space="preserve">عدد ومبلغ المقاولات حسب المحافظة ونوع  الخطة والميزانية لسنة 2025                                                                                                                                          </t>
  </si>
  <si>
    <t xml:space="preserve">        عدد ومبلغ المقاولات المحالة حسب الوزارة  ونوع الخطة  والميزانية  لسنة 2025                                                                                                                                          </t>
  </si>
  <si>
    <t xml:space="preserve">عدد ومبلغ المقاولات المحالة حسب الوزارة ونوع الخطة والميزانية لمحافظة كركوك لسنة 2025  </t>
  </si>
  <si>
    <t xml:space="preserve">عدد ومبلغ المقاولات المحالة حسب الوزارة ونوع الخطة والميزانية لمحافظة النجف لسنة 2025                                                                                                                                     </t>
  </si>
  <si>
    <t xml:space="preserve">عدد ومبلغ المقاولات المحالة حسب الوزارة  ونوع الخطة والميزانية لمحافظة المثنى لسنة  2025                                                                                                                                      </t>
  </si>
  <si>
    <t>مجالس المحافظات</t>
  </si>
  <si>
    <t>وزارة العمل والمجالس االاجتماعية</t>
  </si>
  <si>
    <t>وزارة العمل والمجالس الاجتماعية</t>
  </si>
  <si>
    <t xml:space="preserve">وزارة العمل وامجالس الاجتماعية </t>
  </si>
  <si>
    <t>المفوضية العليا المستقلة للانتخابات</t>
  </si>
  <si>
    <t xml:space="preserve">وزارة الثقافة </t>
  </si>
  <si>
    <t xml:space="preserve">وزارة الاعمار والإسكان </t>
  </si>
  <si>
    <t xml:space="preserve">الوقف المسيحي </t>
  </si>
  <si>
    <t>وزارة النقل والمواصلات</t>
  </si>
  <si>
    <t>البلديات والاشغال العامة</t>
  </si>
  <si>
    <t xml:space="preserve"> البلديات والاشغال العامة</t>
  </si>
  <si>
    <t xml:space="preserve"> البلديات والاشغال العامة </t>
  </si>
  <si>
    <t xml:space="preserve">وزارة النقل والمواصلات </t>
  </si>
  <si>
    <t>.</t>
  </si>
  <si>
    <t>المفوضيا العليا المستقلة للانتخابات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</si>
</sst>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_-;\-* #,##0_-;_-* &quot;-&quot;??_-;_-@_-"/>
    <numFmt numFmtId="167" formatCode="_-[$€-2]\ * #,##0.00_-;\-[$€-2]\ * #,##0.00_-;_-[$€-2]\ * &quot;-&quot;??_-;_-@_-"/>
    <numFmt numFmtId="168" formatCode="_-[$£-809]* #,##0.00_-;\-[$£-809]* #,##0.00_-;_-[$£-809]* &quot;-&quot;??_-;_-@_-"/>
    <numFmt numFmtId="169" formatCode="#,##0.0"/>
  </numFmts>
  <fonts count="48">
    <font>
      <sz val="10"/>
      <name val="Arial"/>
      <charset val="178"/>
    </font>
    <font>
      <b/>
      <sz val="11"/>
      <name val="Arial"/>
      <family val="2"/>
      <charset val="178"/>
    </font>
    <font>
      <sz val="10"/>
      <name val="Al-Mohanad"/>
      <charset val="178"/>
    </font>
    <font>
      <b/>
      <sz val="11"/>
      <name val="Arial"/>
      <family val="2"/>
    </font>
    <font>
      <b/>
      <sz val="12"/>
      <name val="Arial"/>
      <family val="2"/>
    </font>
    <font>
      <b/>
      <sz val="11"/>
      <name val="Al-Mohanad"/>
    </font>
    <font>
      <b/>
      <sz val="11"/>
      <color indexed="8"/>
      <name val="Al-Mohanad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4"/>
      <name val="Al-Mohanad"/>
    </font>
    <font>
      <b/>
      <sz val="12"/>
      <name val="Al-Mohanad"/>
    </font>
    <font>
      <sz val="12"/>
      <name val="Al-Mohanad"/>
    </font>
    <font>
      <sz val="10"/>
      <name val="Al-Mohanad"/>
    </font>
    <font>
      <sz val="11"/>
      <name val="Al-Mohanad"/>
    </font>
    <font>
      <b/>
      <sz val="10"/>
      <name val="Al-Mohanad"/>
    </font>
    <font>
      <sz val="14"/>
      <name val="Al-Mohanad"/>
    </font>
    <font>
      <sz val="12"/>
      <name val="Al-Mohanadl"/>
    </font>
    <font>
      <sz val="10"/>
      <name val="Al-Mohanadl"/>
    </font>
    <font>
      <b/>
      <sz val="12"/>
      <name val="Al-Mohanadl"/>
    </font>
    <font>
      <b/>
      <sz val="12"/>
      <color indexed="8"/>
      <name val="Al-Mohanad"/>
    </font>
    <font>
      <b/>
      <sz val="14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l-Mohanadl"/>
    </font>
    <font>
      <b/>
      <sz val="14"/>
      <color rgb="FF000000"/>
      <name val="Calibri"/>
      <family val="2"/>
    </font>
    <font>
      <sz val="14"/>
      <name val="Arial"/>
      <family val="2"/>
    </font>
    <font>
      <sz val="9"/>
      <color indexed="81"/>
      <name val="Tahoma"/>
    </font>
    <font>
      <b/>
      <sz val="9"/>
      <color indexed="81"/>
      <name val="Tahoma"/>
    </font>
    <font>
      <sz val="10"/>
      <color indexed="8"/>
      <name val="Arial"/>
      <family val="2"/>
    </font>
    <font>
      <b/>
      <sz val="14"/>
      <color indexed="8"/>
      <name val="Al-Mohanad"/>
    </font>
    <font>
      <sz val="10"/>
      <name val="Arial"/>
      <charset val="178"/>
    </font>
    <font>
      <sz val="12"/>
      <color theme="0"/>
      <name val="Al-Mohanad"/>
    </font>
    <font>
      <b/>
      <sz val="9"/>
      <name val="Arial"/>
      <family val="2"/>
      <charset val="178"/>
    </font>
    <font>
      <sz val="9"/>
      <name val="Arial"/>
      <family val="2"/>
      <charset val="178"/>
    </font>
    <font>
      <sz val="9"/>
      <name val="Arial"/>
      <family val="2"/>
    </font>
    <font>
      <b/>
      <u/>
      <sz val="12"/>
      <name val="Al-Mohanad"/>
    </font>
    <font>
      <b/>
      <u/>
      <sz val="14"/>
      <name val="Al-Mohanad"/>
    </font>
    <font>
      <sz val="12"/>
      <name val="Arial"/>
      <family val="2"/>
    </font>
    <font>
      <b/>
      <sz val="12"/>
      <name val="Arial"/>
      <family val="2"/>
      <charset val="178"/>
    </font>
    <font>
      <sz val="11"/>
      <name val="Arial"/>
      <family val="2"/>
    </font>
    <font>
      <b/>
      <sz val="12"/>
      <name val="Al-Mohanad"/>
      <charset val="178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u/>
      <sz val="12"/>
      <name val="Al-Mohanadl"/>
    </font>
    <font>
      <b/>
      <sz val="16"/>
      <name val="Arial"/>
      <family val="2"/>
    </font>
    <font>
      <b/>
      <sz val="14"/>
      <name val="Al-Mohanad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30" fillId="0" borderId="0"/>
    <xf numFmtId="9" fontId="32" fillId="0" borderId="0" applyFont="0" applyFill="0" applyBorder="0" applyAlignment="0" applyProtection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</cellStyleXfs>
  <cellXfs count="509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/>
    <xf numFmtId="3" fontId="0" fillId="0" borderId="0" xfId="0" applyNumberFormat="1"/>
    <xf numFmtId="3" fontId="0" fillId="0" borderId="0" xfId="0" applyNumberForma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/>
    <xf numFmtId="0" fontId="15" fillId="0" borderId="0" xfId="0" applyFont="1"/>
    <xf numFmtId="0" fontId="10" fillId="0" borderId="0" xfId="0" applyFont="1" applyAlignment="1">
      <alignment vertical="center" wrapText="1"/>
    </xf>
    <xf numFmtId="0" fontId="12" fillId="2" borderId="0" xfId="0" applyFont="1" applyFill="1"/>
    <xf numFmtId="0" fontId="12" fillId="2" borderId="0" xfId="0" applyFont="1" applyFill="1" applyAlignment="1">
      <alignment vertical="center" wrapText="1"/>
    </xf>
    <xf numFmtId="3" fontId="12" fillId="0" borderId="0" xfId="0" applyNumberFormat="1" applyFont="1"/>
    <xf numFmtId="3" fontId="5" fillId="2" borderId="4" xfId="0" applyNumberFormat="1" applyFont="1" applyFill="1" applyBorder="1" applyAlignment="1">
      <alignment vertical="center" wrapText="1"/>
    </xf>
    <xf numFmtId="0" fontId="12" fillId="3" borderId="0" xfId="0" applyFont="1" applyFill="1"/>
    <xf numFmtId="1" fontId="12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vertical="center" wrapText="1"/>
    </xf>
    <xf numFmtId="1" fontId="5" fillId="0" borderId="4" xfId="0" applyNumberFormat="1" applyFont="1" applyBorder="1" applyAlignment="1">
      <alignment horizontal="right" vertical="center" wrapText="1"/>
    </xf>
    <xf numFmtId="0" fontId="14" fillId="0" borderId="0" xfId="0" applyFont="1"/>
    <xf numFmtId="0" fontId="12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/>
    <xf numFmtId="3" fontId="5" fillId="3" borderId="1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righ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3" fontId="11" fillId="0" borderId="0" xfId="0" applyNumberFormat="1" applyFont="1" applyAlignment="1">
      <alignment horizontal="right" vertical="center" wrapText="1"/>
    </xf>
    <xf numFmtId="3" fontId="11" fillId="0" borderId="0" xfId="0" applyNumberFormat="1" applyFont="1"/>
    <xf numFmtId="0" fontId="19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right"/>
    </xf>
    <xf numFmtId="0" fontId="18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 wrapText="1" indent="1"/>
    </xf>
    <xf numFmtId="0" fontId="0" fillId="0" borderId="0" xfId="0" applyAlignment="1">
      <alignment horizontal="right" indent="1"/>
    </xf>
    <xf numFmtId="0" fontId="12" fillId="0" borderId="0" xfId="0" applyFont="1" applyAlignment="1">
      <alignment horizontal="right" vertical="center" wrapText="1" indent="1"/>
    </xf>
    <xf numFmtId="0" fontId="12" fillId="0" borderId="0" xfId="0" applyFont="1" applyAlignment="1">
      <alignment horizontal="right" indent="1"/>
    </xf>
    <xf numFmtId="0" fontId="18" fillId="0" borderId="0" xfId="0" applyFont="1" applyAlignment="1">
      <alignment horizontal="right" vertical="center" wrapText="1" indent="1"/>
    </xf>
    <xf numFmtId="0" fontId="17" fillId="0" borderId="0" xfId="0" applyFont="1" applyAlignment="1">
      <alignment horizontal="right" indent="1"/>
    </xf>
    <xf numFmtId="0" fontId="12" fillId="0" borderId="0" xfId="0" applyFont="1" applyAlignment="1">
      <alignment horizontal="right" vertical="center" wrapText="1" indent="2"/>
    </xf>
    <xf numFmtId="0" fontId="11" fillId="0" borderId="0" xfId="0" applyFont="1" applyAlignment="1">
      <alignment horizontal="right" indent="1"/>
    </xf>
    <xf numFmtId="3" fontId="11" fillId="0" borderId="0" xfId="0" applyNumberFormat="1" applyFont="1" applyAlignment="1">
      <alignment horizontal="right" indent="1"/>
    </xf>
    <xf numFmtId="0" fontId="13" fillId="0" borderId="0" xfId="0" applyFont="1" applyAlignment="1">
      <alignment horizontal="right" vertical="center" wrapText="1" indent="1"/>
    </xf>
    <xf numFmtId="0" fontId="13" fillId="2" borderId="0" xfId="0" applyFont="1" applyFill="1" applyAlignment="1">
      <alignment vertical="center" wrapText="1"/>
    </xf>
    <xf numFmtId="3" fontId="5" fillId="3" borderId="4" xfId="0" applyNumberFormat="1" applyFont="1" applyFill="1" applyBorder="1" applyAlignment="1">
      <alignment vertical="center" wrapText="1"/>
    </xf>
    <xf numFmtId="3" fontId="5" fillId="2" borderId="1" xfId="0" applyNumberFormat="1" applyFont="1" applyFill="1" applyBorder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horizontal="right" indent="1"/>
    </xf>
    <xf numFmtId="0" fontId="11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 indent="1"/>
    </xf>
    <xf numFmtId="0" fontId="0" fillId="0" borderId="0" xfId="0" applyAlignment="1">
      <alignment horizontal="right"/>
    </xf>
    <xf numFmtId="3" fontId="5" fillId="0" borderId="0" xfId="0" applyNumberFormat="1" applyFont="1" applyAlignment="1">
      <alignment vertical="center" wrapText="1"/>
    </xf>
    <xf numFmtId="3" fontId="10" fillId="2" borderId="4" xfId="0" applyNumberFormat="1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3" fontId="10" fillId="3" borderId="1" xfId="0" applyNumberFormat="1" applyFont="1" applyFill="1" applyBorder="1" applyAlignment="1">
      <alignment vertical="center" wrapText="1"/>
    </xf>
    <xf numFmtId="3" fontId="10" fillId="2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3" fontId="19" fillId="2" borderId="5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horizontal="right" vertical="center" wrapText="1" indent="1"/>
    </xf>
    <xf numFmtId="3" fontId="6" fillId="2" borderId="3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0" fillId="2" borderId="0" xfId="0" applyFont="1" applyFill="1" applyAlignment="1">
      <alignment vertical="center" wrapText="1"/>
    </xf>
    <xf numFmtId="3" fontId="19" fillId="2" borderId="0" xfId="0" applyNumberFormat="1" applyFont="1" applyFill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3" fontId="6" fillId="2" borderId="2" xfId="0" applyNumberFormat="1" applyFont="1" applyFill="1" applyBorder="1" applyAlignment="1">
      <alignment horizontal="left" vertical="center" wrapText="1"/>
    </xf>
    <xf numFmtId="0" fontId="11" fillId="2" borderId="0" xfId="0" applyFont="1" applyFill="1"/>
    <xf numFmtId="0" fontId="0" fillId="3" borderId="0" xfId="0" applyFill="1"/>
    <xf numFmtId="3" fontId="0" fillId="2" borderId="0" xfId="0" applyNumberFormat="1" applyFill="1"/>
    <xf numFmtId="3" fontId="0" fillId="3" borderId="0" xfId="0" applyNumberFormat="1" applyFill="1"/>
    <xf numFmtId="0" fontId="13" fillId="2" borderId="0" xfId="0" applyFont="1" applyFill="1"/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wrapText="1"/>
    </xf>
    <xf numFmtId="1" fontId="5" fillId="3" borderId="4" xfId="0" applyNumberFormat="1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Alignment="1">
      <alignment horizontal="right" vertical="center" wrapText="1"/>
    </xf>
    <xf numFmtId="3" fontId="10" fillId="2" borderId="4" xfId="0" applyNumberFormat="1" applyFont="1" applyFill="1" applyBorder="1" applyAlignment="1">
      <alignment vertical="center" wrapText="1" readingOrder="1"/>
    </xf>
    <xf numFmtId="0" fontId="17" fillId="2" borderId="0" xfId="0" applyFont="1" applyFill="1"/>
    <xf numFmtId="0" fontId="17" fillId="3" borderId="0" xfId="0" applyFont="1" applyFill="1"/>
    <xf numFmtId="3" fontId="12" fillId="2" borderId="0" xfId="0" applyNumberFormat="1" applyFont="1" applyFill="1"/>
    <xf numFmtId="3" fontId="13" fillId="2" borderId="0" xfId="0" applyNumberFormat="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3" fontId="10" fillId="0" borderId="0" xfId="0" applyNumberFormat="1" applyFont="1" applyAlignment="1">
      <alignment horizontal="left" vertical="center" wrapText="1"/>
    </xf>
    <xf numFmtId="3" fontId="6" fillId="2" borderId="0" xfId="0" applyNumberFormat="1" applyFont="1" applyFill="1" applyAlignment="1">
      <alignment vertical="center" wrapText="1"/>
    </xf>
    <xf numFmtId="0" fontId="20" fillId="0" borderId="0" xfId="0" applyFont="1" applyAlignment="1">
      <alignment horizontal="left"/>
    </xf>
    <xf numFmtId="0" fontId="12" fillId="0" borderId="3" xfId="0" applyFont="1" applyBorder="1" applyAlignment="1">
      <alignment horizontal="right" indent="1"/>
    </xf>
    <xf numFmtId="0" fontId="12" fillId="0" borderId="3" xfId="0" applyFont="1" applyBorder="1"/>
    <xf numFmtId="0" fontId="5" fillId="2" borderId="0" xfId="0" applyFont="1" applyFill="1" applyAlignment="1">
      <alignment horizontal="right" vertical="center" wrapText="1"/>
    </xf>
    <xf numFmtId="0" fontId="4" fillId="0" borderId="0" xfId="0" applyFont="1"/>
    <xf numFmtId="0" fontId="23" fillId="0" borderId="0" xfId="0" applyFont="1"/>
    <xf numFmtId="0" fontId="7" fillId="2" borderId="0" xfId="0" applyFont="1" applyFill="1"/>
    <xf numFmtId="1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9" fillId="2" borderId="0" xfId="0" applyFont="1" applyFill="1" applyAlignment="1">
      <alignment vertical="center" wrapText="1"/>
    </xf>
    <xf numFmtId="3" fontId="19" fillId="2" borderId="0" xfId="0" applyNumberFormat="1" applyFont="1" applyFill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/>
    <xf numFmtId="3" fontId="6" fillId="2" borderId="0" xfId="0" applyNumberFormat="1" applyFont="1" applyFill="1" applyAlignment="1">
      <alignment horizontal="center" vertical="center" wrapText="1"/>
    </xf>
    <xf numFmtId="3" fontId="9" fillId="2" borderId="4" xfId="0" applyNumberFormat="1" applyFont="1" applyFill="1" applyBorder="1" applyAlignment="1">
      <alignment vertical="center" wrapText="1" readingOrder="1"/>
    </xf>
    <xf numFmtId="3" fontId="9" fillId="3" borderId="4" xfId="0" applyNumberFormat="1" applyFont="1" applyFill="1" applyBorder="1" applyAlignment="1">
      <alignment vertical="center" wrapText="1" readingOrder="1"/>
    </xf>
    <xf numFmtId="3" fontId="9" fillId="3" borderId="4" xfId="0" applyNumberFormat="1" applyFont="1" applyFill="1" applyBorder="1" applyAlignment="1">
      <alignment vertical="center" wrapText="1"/>
    </xf>
    <xf numFmtId="3" fontId="9" fillId="2" borderId="2" xfId="0" applyNumberFormat="1" applyFont="1" applyFill="1" applyBorder="1" applyAlignment="1">
      <alignment vertical="center" wrapText="1" readingOrder="1"/>
    </xf>
    <xf numFmtId="0" fontId="27" fillId="0" borderId="0" xfId="0" applyFont="1"/>
    <xf numFmtId="0" fontId="20" fillId="0" borderId="0" xfId="0" applyFont="1"/>
    <xf numFmtId="1" fontId="0" fillId="0" borderId="0" xfId="0" applyNumberFormat="1"/>
    <xf numFmtId="3" fontId="17" fillId="0" borderId="0" xfId="0" applyNumberFormat="1" applyFont="1"/>
    <xf numFmtId="3" fontId="17" fillId="2" borderId="0" xfId="0" applyNumberFormat="1" applyFont="1" applyFill="1"/>
    <xf numFmtId="165" fontId="12" fillId="0" borderId="0" xfId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3" fontId="10" fillId="2" borderId="0" xfId="0" applyNumberFormat="1" applyFont="1" applyFill="1" applyAlignment="1">
      <alignment vertical="center" wrapText="1"/>
    </xf>
    <xf numFmtId="167" fontId="0" fillId="0" borderId="0" xfId="1" applyNumberFormat="1" applyFont="1"/>
    <xf numFmtId="0" fontId="7" fillId="2" borderId="0" xfId="0" applyFont="1" applyFill="1" applyAlignment="1">
      <alignment horizontal="right"/>
    </xf>
    <xf numFmtId="0" fontId="10" fillId="0" borderId="5" xfId="0" applyFont="1" applyBorder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 indent="1"/>
    </xf>
    <xf numFmtId="0" fontId="12" fillId="2" borderId="0" xfId="0" applyFont="1" applyFill="1" applyAlignment="1">
      <alignment horizontal="right"/>
    </xf>
    <xf numFmtId="0" fontId="12" fillId="3" borderId="0" xfId="0" applyFont="1" applyFill="1" applyAlignment="1">
      <alignment horizontal="right"/>
    </xf>
    <xf numFmtId="3" fontId="5" fillId="0" borderId="4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vertical="center" wrapText="1"/>
    </xf>
    <xf numFmtId="166" fontId="10" fillId="3" borderId="0" xfId="0" applyNumberFormat="1" applyFont="1" applyFill="1" applyAlignment="1">
      <alignment horizontal="left" vertical="center" wrapText="1"/>
    </xf>
    <xf numFmtId="3" fontId="10" fillId="2" borderId="0" xfId="0" applyNumberFormat="1" applyFont="1" applyFill="1" applyAlignment="1">
      <alignment horizontal="right" vertical="center" wrapText="1"/>
    </xf>
    <xf numFmtId="3" fontId="19" fillId="2" borderId="4" xfId="0" applyNumberFormat="1" applyFont="1" applyFill="1" applyBorder="1" applyAlignment="1">
      <alignment horizontal="left" vertical="center" wrapText="1"/>
    </xf>
    <xf numFmtId="3" fontId="10" fillId="3" borderId="4" xfId="0" applyNumberFormat="1" applyFont="1" applyFill="1" applyBorder="1" applyAlignment="1">
      <alignment vertical="center" wrapText="1"/>
    </xf>
    <xf numFmtId="3" fontId="10" fillId="2" borderId="4" xfId="0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center" wrapText="1"/>
    </xf>
    <xf numFmtId="0" fontId="9" fillId="0" borderId="0" xfId="0" applyFont="1"/>
    <xf numFmtId="3" fontId="10" fillId="2" borderId="0" xfId="0" applyNumberFormat="1" applyFont="1" applyFill="1" applyAlignment="1">
      <alignment horizontal="left" vertical="center" wrapText="1"/>
    </xf>
    <xf numFmtId="3" fontId="5" fillId="2" borderId="0" xfId="0" applyNumberFormat="1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" fontId="5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" fontId="0" fillId="0" borderId="0" xfId="0" applyNumberFormat="1" applyAlignment="1">
      <alignment vertical="center" wrapText="1"/>
    </xf>
    <xf numFmtId="3" fontId="0" fillId="0" borderId="0" xfId="0" applyNumberForma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0" fillId="2" borderId="6" xfId="0" applyFont="1" applyFill="1" applyBorder="1" applyAlignment="1">
      <alignment horizontal="right" vertical="center" wrapText="1"/>
    </xf>
    <xf numFmtId="3" fontId="19" fillId="2" borderId="6" xfId="0" applyNumberFormat="1" applyFont="1" applyFill="1" applyBorder="1" applyAlignment="1">
      <alignment vertical="center" wrapText="1"/>
    </xf>
    <xf numFmtId="3" fontId="9" fillId="2" borderId="4" xfId="0" applyNumberFormat="1" applyFont="1" applyFill="1" applyBorder="1" applyAlignment="1">
      <alignment horizontal="left" vertical="center" wrapText="1" readingOrder="1"/>
    </xf>
    <xf numFmtId="3" fontId="9" fillId="3" borderId="4" xfId="0" applyNumberFormat="1" applyFont="1" applyFill="1" applyBorder="1" applyAlignment="1">
      <alignment horizontal="left" vertical="center" wrapText="1" readingOrder="1"/>
    </xf>
    <xf numFmtId="0" fontId="13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66" fontId="10" fillId="2" borderId="0" xfId="1" applyNumberFormat="1" applyFont="1" applyFill="1" applyBorder="1" applyAlignment="1">
      <alignment horizontal="left" vertical="center" wrapText="1"/>
    </xf>
    <xf numFmtId="166" fontId="10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left" vertical="center" wrapText="1"/>
    </xf>
    <xf numFmtId="3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left" vertical="center" wrapText="1"/>
    </xf>
    <xf numFmtId="3" fontId="19" fillId="3" borderId="4" xfId="0" applyNumberFormat="1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3" fontId="10" fillId="2" borderId="6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3" fontId="10" fillId="2" borderId="6" xfId="0" applyNumberFormat="1" applyFont="1" applyFill="1" applyBorder="1" applyAlignment="1">
      <alignment horizontal="right" vertical="center" wrapText="1"/>
    </xf>
    <xf numFmtId="0" fontId="19" fillId="2" borderId="0" xfId="0" applyFont="1" applyFill="1" applyAlignment="1">
      <alignment horizontal="right" vertical="center" wrapText="1" indent="1"/>
    </xf>
    <xf numFmtId="3" fontId="19" fillId="2" borderId="0" xfId="0" applyNumberFormat="1" applyFont="1" applyFill="1" applyAlignment="1">
      <alignment horizontal="right" vertical="center" wrapText="1"/>
    </xf>
    <xf numFmtId="3" fontId="9" fillId="2" borderId="0" xfId="0" applyNumberFormat="1" applyFont="1" applyFill="1" applyAlignment="1">
      <alignment horizontal="left" vertical="center" wrapText="1" readingOrder="1"/>
    </xf>
    <xf numFmtId="0" fontId="10" fillId="2" borderId="6" xfId="0" applyFont="1" applyFill="1" applyBorder="1" applyAlignment="1">
      <alignment horizontal="right" vertical="center" wrapText="1" indent="1"/>
    </xf>
    <xf numFmtId="3" fontId="10" fillId="0" borderId="0" xfId="0" applyNumberFormat="1" applyFont="1" applyAlignment="1">
      <alignment horizontal="right" vertical="center" wrapText="1"/>
    </xf>
    <xf numFmtId="3" fontId="19" fillId="2" borderId="6" xfId="0" applyNumberFormat="1" applyFont="1" applyFill="1" applyBorder="1" applyAlignment="1">
      <alignment horizontal="right" vertical="center" wrapText="1"/>
    </xf>
    <xf numFmtId="0" fontId="12" fillId="0" borderId="11" xfId="0" applyFont="1" applyBorder="1"/>
    <xf numFmtId="3" fontId="19" fillId="2" borderId="3" xfId="0" applyNumberFormat="1" applyFont="1" applyFill="1" applyBorder="1" applyAlignment="1">
      <alignment vertical="center" wrapText="1"/>
    </xf>
    <xf numFmtId="3" fontId="19" fillId="2" borderId="6" xfId="0" applyNumberFormat="1" applyFont="1" applyFill="1" applyBorder="1" applyAlignment="1">
      <alignment horizontal="left" vertical="center" wrapText="1"/>
    </xf>
    <xf numFmtId="0" fontId="11" fillId="3" borderId="0" xfId="0" applyFont="1" applyFill="1"/>
    <xf numFmtId="0" fontId="33" fillId="2" borderId="0" xfId="0" applyFont="1" applyFill="1"/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6" fillId="0" borderId="0" xfId="0" applyFont="1" applyAlignment="1">
      <alignment vertical="center" wrapText="1"/>
    </xf>
    <xf numFmtId="0" fontId="10" fillId="4" borderId="5" xfId="0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vertical="center" wrapText="1"/>
    </xf>
    <xf numFmtId="3" fontId="10" fillId="5" borderId="5" xfId="0" applyNumberFormat="1" applyFont="1" applyFill="1" applyBorder="1" applyAlignment="1">
      <alignment vertical="center" wrapText="1"/>
    </xf>
    <xf numFmtId="3" fontId="10" fillId="5" borderId="5" xfId="0" applyNumberFormat="1" applyFont="1" applyFill="1" applyBorder="1" applyAlignment="1">
      <alignment horizontal="left" vertical="center" wrapText="1"/>
    </xf>
    <xf numFmtId="3" fontId="19" fillId="5" borderId="5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3" fontId="10" fillId="2" borderId="0" xfId="0" applyNumberFormat="1" applyFont="1" applyFill="1" applyAlignment="1">
      <alignment horizontal="left" vertical="center" wrapText="1" readingOrder="1"/>
    </xf>
    <xf numFmtId="3" fontId="10" fillId="4" borderId="5" xfId="0" applyNumberFormat="1" applyFont="1" applyFill="1" applyBorder="1" applyAlignment="1">
      <alignment horizontal="right" vertical="center" wrapText="1"/>
    </xf>
    <xf numFmtId="0" fontId="10" fillId="5" borderId="5" xfId="0" applyFont="1" applyFill="1" applyBorder="1" applyAlignment="1">
      <alignment horizontal="right" vertical="center" wrapText="1" indent="1"/>
    </xf>
    <xf numFmtId="0" fontId="10" fillId="5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4" borderId="5" xfId="0" applyFont="1" applyFill="1" applyBorder="1" applyAlignment="1">
      <alignment horizontal="right" vertical="center" wrapText="1" indent="1"/>
    </xf>
    <xf numFmtId="0" fontId="9" fillId="4" borderId="3" xfId="0" applyFont="1" applyFill="1" applyBorder="1" applyAlignment="1">
      <alignment horizontal="right" vertical="center" wrapText="1" indent="1"/>
    </xf>
    <xf numFmtId="0" fontId="9" fillId="4" borderId="5" xfId="0" applyFont="1" applyFill="1" applyBorder="1" applyAlignment="1">
      <alignment horizontal="right" vertical="center" wrapText="1"/>
    </xf>
    <xf numFmtId="3" fontId="9" fillId="4" borderId="5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 indent="2"/>
    </xf>
    <xf numFmtId="0" fontId="9" fillId="4" borderId="3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right" vertical="center" wrapText="1"/>
    </xf>
    <xf numFmtId="3" fontId="31" fillId="4" borderId="5" xfId="0" applyNumberFormat="1" applyFont="1" applyFill="1" applyBorder="1" applyAlignment="1">
      <alignment horizontal="right" vertical="center" wrapText="1"/>
    </xf>
    <xf numFmtId="0" fontId="10" fillId="5" borderId="2" xfId="0" applyFont="1" applyFill="1" applyBorder="1" applyAlignment="1">
      <alignment horizontal="right" vertical="center" wrapText="1" indent="1"/>
    </xf>
    <xf numFmtId="0" fontId="10" fillId="2" borderId="6" xfId="0" applyFont="1" applyFill="1" applyBorder="1" applyAlignment="1">
      <alignment vertical="center" wrapText="1"/>
    </xf>
    <xf numFmtId="0" fontId="19" fillId="5" borderId="5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3" fontId="31" fillId="4" borderId="5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indent="1"/>
    </xf>
    <xf numFmtId="0" fontId="19" fillId="2" borderId="6" xfId="0" applyFont="1" applyFill="1" applyBorder="1" applyAlignment="1">
      <alignment horizontal="right" vertical="center" wrapText="1" indent="1"/>
    </xf>
    <xf numFmtId="3" fontId="19" fillId="5" borderId="5" xfId="0" applyNumberFormat="1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left" vertical="center" wrapText="1"/>
    </xf>
    <xf numFmtId="3" fontId="19" fillId="5" borderId="5" xfId="0" applyNumberFormat="1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vertical="center" wrapText="1"/>
    </xf>
    <xf numFmtId="3" fontId="10" fillId="5" borderId="5" xfId="0" applyNumberFormat="1" applyFont="1" applyFill="1" applyBorder="1" applyAlignment="1">
      <alignment horizontal="right" vertical="center" wrapText="1"/>
    </xf>
    <xf numFmtId="3" fontId="19" fillId="5" borderId="5" xfId="3" applyNumberFormat="1" applyFont="1" applyFill="1" applyBorder="1" applyAlignment="1">
      <alignment wrapText="1"/>
    </xf>
    <xf numFmtId="0" fontId="37" fillId="4" borderId="3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4" fillId="5" borderId="5" xfId="0" applyFont="1" applyFill="1" applyBorder="1"/>
    <xf numFmtId="0" fontId="10" fillId="5" borderId="4" xfId="0" applyFont="1" applyFill="1" applyBorder="1" applyAlignment="1">
      <alignment horizontal="right" vertical="center" wrapText="1" indent="1"/>
    </xf>
    <xf numFmtId="0" fontId="10" fillId="5" borderId="2" xfId="0" applyFont="1" applyFill="1" applyBorder="1" applyAlignment="1">
      <alignment vertical="center" wrapText="1"/>
    </xf>
    <xf numFmtId="3" fontId="10" fillId="5" borderId="2" xfId="0" applyNumberFormat="1" applyFont="1" applyFill="1" applyBorder="1" applyAlignment="1">
      <alignment horizontal="left" vertical="center" wrapText="1"/>
    </xf>
    <xf numFmtId="3" fontId="10" fillId="5" borderId="2" xfId="0" applyNumberFormat="1" applyFont="1" applyFill="1" applyBorder="1" applyAlignment="1">
      <alignment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right" vertical="center" wrapText="1" indent="1"/>
    </xf>
    <xf numFmtId="166" fontId="5" fillId="5" borderId="2" xfId="1" applyNumberFormat="1" applyFont="1" applyFill="1" applyBorder="1" applyAlignment="1">
      <alignment vertical="center" wrapText="1"/>
    </xf>
    <xf numFmtId="166" fontId="5" fillId="5" borderId="2" xfId="1" applyNumberFormat="1" applyFont="1" applyFill="1" applyBorder="1" applyAlignment="1">
      <alignment horizontal="right" vertical="center" wrapText="1" indent="1"/>
    </xf>
    <xf numFmtId="0" fontId="10" fillId="4" borderId="3" xfId="0" applyFont="1" applyFill="1" applyBorder="1" applyAlignment="1">
      <alignment vertical="center"/>
    </xf>
    <xf numFmtId="0" fontId="12" fillId="4" borderId="0" xfId="0" applyFont="1" applyFill="1"/>
    <xf numFmtId="0" fontId="37" fillId="4" borderId="3" xfId="0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horizontal="left" vertical="center" wrapText="1"/>
    </xf>
    <xf numFmtId="3" fontId="19" fillId="5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3" fontId="4" fillId="5" borderId="5" xfId="0" applyNumberFormat="1" applyFont="1" applyFill="1" applyBorder="1" applyAlignment="1">
      <alignment vertical="center"/>
    </xf>
    <xf numFmtId="0" fontId="10" fillId="6" borderId="5" xfId="0" applyFont="1" applyFill="1" applyBorder="1" applyAlignment="1">
      <alignment horizontal="right" vertical="center" wrapText="1"/>
    </xf>
    <xf numFmtId="3" fontId="9" fillId="3" borderId="0" xfId="0" applyNumberFormat="1" applyFont="1" applyFill="1" applyAlignment="1">
      <alignment horizontal="left" vertical="center" wrapText="1" readingOrder="1"/>
    </xf>
    <xf numFmtId="0" fontId="9" fillId="2" borderId="0" xfId="0" applyFont="1" applyFill="1" applyAlignment="1">
      <alignment horizontal="right" vertical="center" wrapText="1" indent="1"/>
    </xf>
    <xf numFmtId="1" fontId="9" fillId="5" borderId="0" xfId="0" applyNumberFormat="1" applyFont="1" applyFill="1" applyAlignment="1">
      <alignment horizontal="right" vertical="center" wrapText="1"/>
    </xf>
    <xf numFmtId="3" fontId="9" fillId="5" borderId="0" xfId="0" applyNumberFormat="1" applyFont="1" applyFill="1" applyAlignment="1">
      <alignment vertical="center" wrapText="1" readingOrder="1"/>
    </xf>
    <xf numFmtId="0" fontId="23" fillId="2" borderId="0" xfId="0" applyFont="1" applyFill="1"/>
    <xf numFmtId="0" fontId="31" fillId="2" borderId="0" xfId="0" applyFont="1" applyFill="1" applyAlignment="1">
      <alignment vertical="center" wrapText="1"/>
    </xf>
    <xf numFmtId="3" fontId="31" fillId="2" borderId="0" xfId="0" applyNumberFormat="1" applyFont="1" applyFill="1" applyAlignment="1">
      <alignment vertical="center" wrapText="1"/>
    </xf>
    <xf numFmtId="3" fontId="31" fillId="2" borderId="0" xfId="0" applyNumberFormat="1" applyFont="1" applyFill="1" applyAlignment="1">
      <alignment horizontal="center" vertical="center" wrapText="1"/>
    </xf>
    <xf numFmtId="0" fontId="0" fillId="0" borderId="5" xfId="0" applyBorder="1"/>
    <xf numFmtId="3" fontId="10" fillId="2" borderId="0" xfId="0" applyNumberFormat="1" applyFont="1" applyFill="1" applyAlignment="1">
      <alignment horizontal="center" vertical="center" wrapText="1"/>
    </xf>
    <xf numFmtId="3" fontId="10" fillId="2" borderId="4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34" fillId="4" borderId="0" xfId="0" applyFont="1" applyFill="1" applyAlignment="1">
      <alignment vertical="center" wrapText="1"/>
    </xf>
    <xf numFmtId="0" fontId="0" fillId="4" borderId="0" xfId="0" applyFill="1" applyAlignment="1">
      <alignment wrapText="1"/>
    </xf>
    <xf numFmtId="0" fontId="34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wrapText="1"/>
    </xf>
    <xf numFmtId="0" fontId="10" fillId="4" borderId="0" xfId="0" applyFont="1" applyFill="1" applyAlignment="1">
      <alignment horizontal="center" vertical="center" wrapText="1"/>
    </xf>
    <xf numFmtId="3" fontId="19" fillId="2" borderId="4" xfId="0" applyNumberFormat="1" applyFont="1" applyFill="1" applyBorder="1" applyAlignment="1">
      <alignment vertical="center" wrapText="1"/>
    </xf>
    <xf numFmtId="0" fontId="10" fillId="4" borderId="3" xfId="0" applyFont="1" applyFill="1" applyBorder="1" applyAlignment="1">
      <alignment horizontal="right" vertical="center" wrapText="1"/>
    </xf>
    <xf numFmtId="3" fontId="10" fillId="5" borderId="2" xfId="0" applyNumberFormat="1" applyFont="1" applyFill="1" applyBorder="1" applyAlignment="1">
      <alignment horizontal="right" vertical="center" wrapText="1"/>
    </xf>
    <xf numFmtId="0" fontId="10" fillId="4" borderId="5" xfId="0" applyFont="1" applyFill="1" applyBorder="1" applyAlignment="1">
      <alignment horizontal="center" vertical="center"/>
    </xf>
    <xf numFmtId="166" fontId="10" fillId="2" borderId="0" xfId="1" applyNumberFormat="1" applyFont="1" applyFill="1" applyBorder="1" applyAlignment="1">
      <alignment vertical="center" wrapText="1"/>
    </xf>
    <xf numFmtId="166" fontId="19" fillId="2" borderId="0" xfId="1" applyNumberFormat="1" applyFont="1" applyFill="1" applyBorder="1" applyAlignment="1">
      <alignment wrapText="1"/>
    </xf>
    <xf numFmtId="166" fontId="19" fillId="2" borderId="0" xfId="1" applyNumberFormat="1" applyFont="1" applyFill="1" applyBorder="1" applyAlignment="1">
      <alignment vertical="center" wrapText="1"/>
    </xf>
    <xf numFmtId="166" fontId="10" fillId="2" borderId="6" xfId="1" applyNumberFormat="1" applyFont="1" applyFill="1" applyBorder="1" applyAlignment="1">
      <alignment vertical="center" wrapText="1"/>
    </xf>
    <xf numFmtId="166" fontId="10" fillId="2" borderId="6" xfId="1" applyNumberFormat="1" applyFont="1" applyFill="1" applyBorder="1" applyAlignment="1">
      <alignment horizontal="left" vertical="center" wrapText="1"/>
    </xf>
    <xf numFmtId="0" fontId="10" fillId="2" borderId="0" xfId="1" applyNumberFormat="1" applyFont="1" applyFill="1" applyBorder="1" applyAlignment="1">
      <alignment vertical="center" wrapText="1"/>
    </xf>
    <xf numFmtId="12" fontId="10" fillId="2" borderId="0" xfId="1" applyNumberFormat="1" applyFont="1" applyFill="1" applyBorder="1" applyAlignment="1">
      <alignment vertical="center" wrapText="1"/>
    </xf>
    <xf numFmtId="12" fontId="10" fillId="2" borderId="0" xfId="1" applyNumberFormat="1" applyFont="1" applyFill="1" applyBorder="1" applyAlignment="1">
      <alignment horizontal="left" vertical="center" wrapText="1"/>
    </xf>
    <xf numFmtId="169" fontId="11" fillId="0" borderId="0" xfId="0" applyNumberFormat="1" applyFont="1"/>
    <xf numFmtId="166" fontId="10" fillId="2" borderId="6" xfId="1" applyNumberFormat="1" applyFont="1" applyFill="1" applyBorder="1" applyAlignment="1">
      <alignment horizontal="center" vertical="center" wrapText="1"/>
    </xf>
    <xf numFmtId="166" fontId="19" fillId="2" borderId="6" xfId="1" applyNumberFormat="1" applyFont="1" applyFill="1" applyBorder="1" applyAlignment="1">
      <alignment horizontal="left" vertical="center" wrapText="1"/>
    </xf>
    <xf numFmtId="166" fontId="10" fillId="5" borderId="4" xfId="1" applyNumberFormat="1" applyFont="1" applyFill="1" applyBorder="1" applyAlignment="1">
      <alignment horizontal="right" vertical="center" wrapText="1" indent="1"/>
    </xf>
    <xf numFmtId="166" fontId="10" fillId="5" borderId="4" xfId="1" applyNumberFormat="1" applyFont="1" applyFill="1" applyBorder="1" applyAlignment="1">
      <alignment horizontal="left" vertical="center" wrapText="1"/>
    </xf>
    <xf numFmtId="166" fontId="19" fillId="5" borderId="4" xfId="1" applyNumberFormat="1" applyFont="1" applyFill="1" applyBorder="1" applyAlignment="1">
      <alignment vertical="center" wrapText="1"/>
    </xf>
    <xf numFmtId="166" fontId="10" fillId="5" borderId="0" xfId="1" applyNumberFormat="1" applyFont="1" applyFill="1" applyBorder="1" applyAlignment="1">
      <alignment vertical="center" wrapText="1"/>
    </xf>
    <xf numFmtId="1" fontId="10" fillId="2" borderId="0" xfId="1" applyNumberFormat="1" applyFont="1" applyFill="1" applyBorder="1" applyAlignment="1">
      <alignment horizontal="left" vertical="center" wrapText="1"/>
    </xf>
    <xf numFmtId="1" fontId="10" fillId="2" borderId="0" xfId="1" applyNumberFormat="1" applyFont="1" applyFill="1" applyBorder="1" applyAlignment="1">
      <alignment horizontal="left" vertical="center" wrapText="1" indent="1"/>
    </xf>
    <xf numFmtId="0" fontId="10" fillId="0" borderId="5" xfId="0" applyFont="1" applyBorder="1" applyAlignment="1">
      <alignment horizontal="left"/>
    </xf>
    <xf numFmtId="0" fontId="10" fillId="0" borderId="5" xfId="0" applyFont="1" applyBorder="1"/>
    <xf numFmtId="0" fontId="10" fillId="0" borderId="0" xfId="0" applyFont="1" applyAlignment="1">
      <alignment horizontal="left"/>
    </xf>
    <xf numFmtId="1" fontId="10" fillId="2" borderId="0" xfId="0" applyNumberFormat="1" applyFont="1" applyFill="1" applyAlignment="1">
      <alignment vertical="center" wrapText="1" readingOrder="1"/>
    </xf>
    <xf numFmtId="3" fontId="10" fillId="2" borderId="0" xfId="0" applyNumberFormat="1" applyFont="1" applyFill="1" applyAlignment="1">
      <alignment vertical="center" wrapText="1" readingOrder="1"/>
    </xf>
    <xf numFmtId="3" fontId="10" fillId="4" borderId="0" xfId="0" applyNumberFormat="1" applyFont="1" applyFill="1" applyAlignment="1">
      <alignment horizontal="right" vertical="center" wrapText="1" readingOrder="1"/>
    </xf>
    <xf numFmtId="1" fontId="10" fillId="2" borderId="0" xfId="0" applyNumberFormat="1" applyFont="1" applyFill="1" applyAlignment="1">
      <alignment horizontal="right" vertical="center" wrapText="1"/>
    </xf>
    <xf numFmtId="1" fontId="10" fillId="2" borderId="0" xfId="0" applyNumberFormat="1" applyFont="1" applyFill="1" applyAlignment="1">
      <alignment vertical="center" wrapText="1"/>
    </xf>
    <xf numFmtId="3" fontId="10" fillId="0" borderId="4" xfId="0" applyNumberFormat="1" applyFont="1" applyBorder="1" applyAlignment="1">
      <alignment vertical="center" wrapText="1" readingOrder="1"/>
    </xf>
    <xf numFmtId="1" fontId="10" fillId="2" borderId="0" xfId="0" applyNumberFormat="1" applyFont="1" applyFill="1" applyAlignment="1">
      <alignment horizontal="left" vertical="center" wrapText="1"/>
    </xf>
    <xf numFmtId="3" fontId="10" fillId="3" borderId="4" xfId="0" applyNumberFormat="1" applyFont="1" applyFill="1" applyBorder="1" applyAlignment="1">
      <alignment vertical="center" wrapText="1" readingOrder="1"/>
    </xf>
    <xf numFmtId="1" fontId="10" fillId="5" borderId="5" xfId="0" applyNumberFormat="1" applyFont="1" applyFill="1" applyBorder="1" applyAlignment="1">
      <alignment horizontal="right" vertical="center" wrapText="1"/>
    </xf>
    <xf numFmtId="3" fontId="10" fillId="5" borderId="5" xfId="0" applyNumberFormat="1" applyFont="1" applyFill="1" applyBorder="1" applyAlignment="1">
      <alignment vertical="center" wrapText="1" readingOrder="1"/>
    </xf>
    <xf numFmtId="1" fontId="10" fillId="2" borderId="1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vertical="center" wrapText="1" readingOrder="1"/>
    </xf>
    <xf numFmtId="1" fontId="10" fillId="2" borderId="6" xfId="0" applyNumberFormat="1" applyFont="1" applyFill="1" applyBorder="1" applyAlignment="1">
      <alignment horizontal="left" vertical="center" wrapText="1"/>
    </xf>
    <xf numFmtId="3" fontId="10" fillId="2" borderId="6" xfId="0" applyNumberFormat="1" applyFont="1" applyFill="1" applyBorder="1" applyAlignment="1">
      <alignment horizontal="left" vertical="center" wrapText="1" readingOrder="1"/>
    </xf>
    <xf numFmtId="1" fontId="11" fillId="0" borderId="0" xfId="0" applyNumberFormat="1" applyFont="1" applyAlignment="1">
      <alignment vertical="center" wrapText="1"/>
    </xf>
    <xf numFmtId="1" fontId="10" fillId="2" borderId="0" xfId="1" applyNumberFormat="1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0" fontId="39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39" fillId="0" borderId="0" xfId="0" applyFont="1"/>
    <xf numFmtId="0" fontId="10" fillId="4" borderId="0" xfId="0" applyFont="1" applyFill="1" applyAlignment="1">
      <alignment horizontal="left" vertical="center" wrapText="1"/>
    </xf>
    <xf numFmtId="3" fontId="10" fillId="4" borderId="0" xfId="0" applyNumberFormat="1" applyFont="1" applyFill="1" applyAlignment="1">
      <alignment horizontal="left" vertical="center" wrapText="1"/>
    </xf>
    <xf numFmtId="1" fontId="10" fillId="4" borderId="0" xfId="0" applyNumberFormat="1" applyFont="1" applyFill="1" applyAlignment="1">
      <alignment horizontal="left" vertical="center" wrapText="1"/>
    </xf>
    <xf numFmtId="166" fontId="10" fillId="4" borderId="0" xfId="0" applyNumberFormat="1" applyFont="1" applyFill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0" fillId="2" borderId="0" xfId="0" applyFill="1" applyBorder="1"/>
    <xf numFmtId="0" fontId="0" fillId="3" borderId="0" xfId="0" applyFill="1" applyBorder="1"/>
    <xf numFmtId="0" fontId="0" fillId="0" borderId="0" xfId="0" applyBorder="1"/>
    <xf numFmtId="0" fontId="10" fillId="2" borderId="3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165" fontId="12" fillId="0" borderId="0" xfId="1" applyFont="1" applyBorder="1"/>
    <xf numFmtId="9" fontId="12" fillId="0" borderId="0" xfId="4" applyFont="1" applyBorder="1"/>
    <xf numFmtId="0" fontId="12" fillId="0" borderId="0" xfId="0" applyFont="1" applyBorder="1"/>
    <xf numFmtId="164" fontId="12" fillId="0" borderId="0" xfId="2" applyFont="1" applyBorder="1"/>
    <xf numFmtId="168" fontId="12" fillId="0" borderId="0" xfId="2" applyNumberFormat="1" applyFont="1" applyBorder="1"/>
    <xf numFmtId="0" fontId="10" fillId="0" borderId="5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12" fillId="0" borderId="0" xfId="0" applyFont="1" applyAlignment="1"/>
    <xf numFmtId="0" fontId="19" fillId="2" borderId="6" xfId="0" applyFont="1" applyFill="1" applyBorder="1" applyAlignment="1">
      <alignment horizontal="right" vertical="center" wrapText="1"/>
    </xf>
    <xf numFmtId="1" fontId="10" fillId="4" borderId="5" xfId="0" applyNumberFormat="1" applyFont="1" applyFill="1" applyBorder="1" applyAlignment="1">
      <alignment vertical="center" wrapText="1"/>
    </xf>
    <xf numFmtId="0" fontId="12" fillId="2" borderId="0" xfId="0" applyFont="1" applyFill="1" applyAlignment="1"/>
    <xf numFmtId="1" fontId="12" fillId="0" borderId="0" xfId="0" applyNumberFormat="1" applyFont="1" applyAlignment="1"/>
    <xf numFmtId="1" fontId="12" fillId="2" borderId="0" xfId="0" applyNumberFormat="1" applyFont="1" applyFill="1" applyAlignment="1"/>
    <xf numFmtId="1" fontId="12" fillId="3" borderId="0" xfId="0" applyNumberFormat="1" applyFont="1" applyFill="1" applyAlignment="1"/>
    <xf numFmtId="0" fontId="10" fillId="2" borderId="6" xfId="0" applyFont="1" applyFill="1" applyBorder="1" applyAlignment="1"/>
    <xf numFmtId="3" fontId="5" fillId="2" borderId="8" xfId="0" applyNumberFormat="1" applyFont="1" applyFill="1" applyBorder="1" applyAlignment="1">
      <alignment vertical="center" wrapText="1"/>
    </xf>
    <xf numFmtId="1" fontId="10" fillId="4" borderId="5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3" fontId="23" fillId="0" borderId="0" xfId="0" applyNumberFormat="1" applyFont="1" applyAlignment="1">
      <alignment vertical="center" wrapText="1"/>
    </xf>
    <xf numFmtId="0" fontId="41" fillId="0" borderId="0" xfId="0" applyFont="1"/>
    <xf numFmtId="3" fontId="41" fillId="2" borderId="0" xfId="0" applyNumberFormat="1" applyFont="1" applyFill="1"/>
    <xf numFmtId="0" fontId="41" fillId="2" borderId="0" xfId="0" applyFont="1" applyFill="1"/>
    <xf numFmtId="3" fontId="41" fillId="0" borderId="0" xfId="0" applyNumberFormat="1" applyFont="1"/>
    <xf numFmtId="0" fontId="13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39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3" fontId="39" fillId="0" borderId="0" xfId="0" applyNumberFormat="1" applyFont="1" applyAlignment="1">
      <alignment horizontal="right"/>
    </xf>
    <xf numFmtId="0" fontId="0" fillId="0" borderId="0" xfId="0" applyAlignment="1"/>
    <xf numFmtId="0" fontId="0" fillId="2" borderId="0" xfId="0" applyFill="1" applyAlignment="1"/>
    <xf numFmtId="3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3" fillId="0" borderId="0" xfId="0" applyFont="1"/>
    <xf numFmtId="3" fontId="44" fillId="4" borderId="9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1" fontId="4" fillId="2" borderId="0" xfId="0" applyNumberFormat="1" applyFont="1" applyFill="1" applyAlignment="1">
      <alignment vertical="center" wrapText="1"/>
    </xf>
    <xf numFmtId="3" fontId="4" fillId="2" borderId="0" xfId="0" applyNumberFormat="1" applyFont="1" applyFill="1" applyAlignment="1">
      <alignment vertical="center" wrapText="1"/>
    </xf>
    <xf numFmtId="0" fontId="39" fillId="2" borderId="0" xfId="0" applyFont="1" applyFill="1"/>
    <xf numFmtId="0" fontId="4" fillId="2" borderId="0" xfId="0" applyFont="1" applyFill="1" applyAlignment="1">
      <alignment vertical="center" wrapText="1"/>
    </xf>
    <xf numFmtId="0" fontId="4" fillId="4" borderId="0" xfId="0" applyFont="1" applyFill="1"/>
    <xf numFmtId="3" fontId="4" fillId="4" borderId="0" xfId="0" applyNumberFormat="1" applyFont="1" applyFill="1" applyAlignment="1">
      <alignment vertical="center" wrapText="1"/>
    </xf>
    <xf numFmtId="0" fontId="39" fillId="4" borderId="0" xfId="0" applyFont="1" applyFill="1"/>
    <xf numFmtId="0" fontId="4" fillId="2" borderId="0" xfId="0" applyFont="1" applyFill="1"/>
    <xf numFmtId="0" fontId="18" fillId="0" borderId="5" xfId="0" applyFont="1" applyBorder="1" applyAlignment="1">
      <alignment horizontal="left" vertical="center" wrapText="1"/>
    </xf>
    <xf numFmtId="0" fontId="18" fillId="4" borderId="5" xfId="0" applyFont="1" applyFill="1" applyBorder="1" applyAlignment="1">
      <alignment horizontal="center" vertical="center" wrapText="1"/>
    </xf>
    <xf numFmtId="3" fontId="18" fillId="4" borderId="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indent="1"/>
    </xf>
    <xf numFmtId="0" fontId="16" fillId="0" borderId="0" xfId="0" applyFont="1"/>
    <xf numFmtId="0" fontId="25" fillId="0" borderId="0" xfId="0" applyFont="1"/>
    <xf numFmtId="0" fontId="10" fillId="4" borderId="3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right" vertical="center" wrapText="1"/>
    </xf>
    <xf numFmtId="3" fontId="19" fillId="4" borderId="5" xfId="0" applyNumberFormat="1" applyFont="1" applyFill="1" applyBorder="1" applyAlignment="1">
      <alignment horizontal="right" vertical="center" wrapText="1"/>
    </xf>
    <xf numFmtId="0" fontId="12" fillId="0" borderId="12" xfId="0" applyFont="1" applyBorder="1"/>
    <xf numFmtId="0" fontId="12" fillId="0" borderId="0" xfId="0" applyFont="1" applyBorder="1" applyAlignment="1">
      <alignment horizontal="right" indent="1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 indent="1"/>
    </xf>
    <xf numFmtId="0" fontId="10" fillId="2" borderId="5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right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right" vertical="center" wrapText="1" indent="1"/>
    </xf>
    <xf numFmtId="0" fontId="10" fillId="4" borderId="5" xfId="0" applyFont="1" applyFill="1" applyBorder="1" applyAlignment="1">
      <alignment horizontal="right" vertical="center" wrapText="1" indent="1"/>
    </xf>
    <xf numFmtId="0" fontId="37" fillId="4" borderId="3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37" fillId="4" borderId="3" xfId="0" applyFont="1" applyFill="1" applyBorder="1" applyAlignment="1">
      <alignment vertical="center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37" fillId="4" borderId="0" xfId="0" applyFont="1" applyFill="1" applyAlignment="1">
      <alignment horizontal="right" vertical="center" wrapText="1"/>
    </xf>
    <xf numFmtId="0" fontId="10" fillId="4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right" vertical="center" wrapText="1"/>
    </xf>
    <xf numFmtId="0" fontId="46" fillId="2" borderId="0" xfId="0" applyFont="1" applyFill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1" fontId="10" fillId="4" borderId="5" xfId="0" applyNumberFormat="1" applyFont="1" applyFill="1" applyBorder="1" applyAlignment="1">
      <alignment horizontal="right" vertical="center" wrapText="1" readingOrder="1"/>
    </xf>
    <xf numFmtId="3" fontId="10" fillId="4" borderId="5" xfId="0" applyNumberFormat="1" applyFont="1" applyFill="1" applyBorder="1" applyAlignment="1">
      <alignment horizontal="right" vertical="center" wrapText="1" readingOrder="1"/>
    </xf>
    <xf numFmtId="0" fontId="18" fillId="2" borderId="0" xfId="0" applyFont="1" applyFill="1" applyAlignment="1">
      <alignment horizontal="right" vertical="center" wrapText="1" indent="1"/>
    </xf>
    <xf numFmtId="0" fontId="18" fillId="2" borderId="0" xfId="0" applyFont="1" applyFill="1" applyAlignment="1">
      <alignment vertical="center" wrapText="1"/>
    </xf>
    <xf numFmtId="3" fontId="18" fillId="2" borderId="0" xfId="0" applyNumberFormat="1" applyFont="1" applyFill="1" applyAlignment="1">
      <alignment vertical="center" wrapText="1"/>
    </xf>
    <xf numFmtId="0" fontId="18" fillId="2" borderId="6" xfId="0" applyFont="1" applyFill="1" applyBorder="1" applyAlignment="1">
      <alignment horizontal="right" vertical="center" wrapText="1" indent="1"/>
    </xf>
    <xf numFmtId="3" fontId="18" fillId="2" borderId="6" xfId="0" applyNumberFormat="1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right" vertical="center" wrapText="1" indent="1"/>
    </xf>
    <xf numFmtId="0" fontId="18" fillId="5" borderId="5" xfId="0" applyFont="1" applyFill="1" applyBorder="1" applyAlignment="1">
      <alignment vertical="center" wrapText="1"/>
    </xf>
    <xf numFmtId="3" fontId="18" fillId="5" borderId="5" xfId="0" applyNumberFormat="1" applyFont="1" applyFill="1" applyBorder="1" applyAlignment="1">
      <alignment vertical="center" wrapText="1"/>
    </xf>
    <xf numFmtId="0" fontId="19" fillId="4" borderId="5" xfId="0" applyFont="1" applyFill="1" applyBorder="1" applyAlignment="1">
      <alignment horizontal="center" vertical="center" wrapText="1"/>
    </xf>
    <xf numFmtId="3" fontId="19" fillId="4" borderId="5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3" fontId="19" fillId="2" borderId="6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3" fontId="19" fillId="5" borderId="2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9" fillId="2" borderId="6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0" borderId="5" xfId="0" applyNumberFormat="1" applyFont="1" applyBorder="1" applyAlignment="1">
      <alignment vertical="center" wrapText="1"/>
    </xf>
    <xf numFmtId="3" fontId="10" fillId="4" borderId="0" xfId="0" applyNumberFormat="1" applyFont="1" applyFill="1" applyAlignment="1">
      <alignment horizontal="right" vertical="center" wrapText="1" indent="1"/>
    </xf>
    <xf numFmtId="0" fontId="4" fillId="4" borderId="5" xfId="0" applyFont="1" applyFill="1" applyBorder="1" applyAlignment="1">
      <alignment horizontal="right"/>
    </xf>
    <xf numFmtId="3" fontId="10" fillId="4" borderId="5" xfId="0" applyNumberFormat="1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/>
    </xf>
    <xf numFmtId="3" fontId="10" fillId="2" borderId="0" xfId="0" applyNumberFormat="1" applyFont="1" applyFill="1" applyAlignment="1">
      <alignment horizontal="left" vertical="top" wrapText="1"/>
    </xf>
    <xf numFmtId="3" fontId="10" fillId="2" borderId="0" xfId="0" applyNumberFormat="1" applyFont="1" applyFill="1" applyAlignment="1">
      <alignment horizontal="center" vertical="top" wrapText="1"/>
    </xf>
    <xf numFmtId="0" fontId="4" fillId="2" borderId="6" xfId="0" applyFont="1" applyFill="1" applyBorder="1" applyAlignment="1">
      <alignment horizontal="right"/>
    </xf>
    <xf numFmtId="3" fontId="10" fillId="2" borderId="6" xfId="0" applyNumberFormat="1" applyFont="1" applyFill="1" applyBorder="1" applyAlignment="1">
      <alignment horizontal="left" vertical="top" wrapText="1"/>
    </xf>
    <xf numFmtId="3" fontId="10" fillId="2" borderId="6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right"/>
    </xf>
    <xf numFmtId="3" fontId="10" fillId="5" borderId="5" xfId="0" applyNumberFormat="1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right"/>
    </xf>
    <xf numFmtId="0" fontId="10" fillId="2" borderId="6" xfId="0" applyFont="1" applyFill="1" applyBorder="1" applyAlignment="1">
      <alignment horizontal="right"/>
    </xf>
    <xf numFmtId="3" fontId="10" fillId="2" borderId="0" xfId="0" applyNumberFormat="1" applyFont="1" applyFill="1" applyAlignment="1">
      <alignment horizontal="right" vertical="center" wrapText="1" indent="1"/>
    </xf>
    <xf numFmtId="3" fontId="10" fillId="2" borderId="6" xfId="0" applyNumberFormat="1" applyFont="1" applyFill="1" applyBorder="1" applyAlignment="1">
      <alignment horizontal="right" vertical="center" wrapText="1" indent="1"/>
    </xf>
    <xf numFmtId="3" fontId="10" fillId="5" borderId="5" xfId="0" applyNumberFormat="1" applyFont="1" applyFill="1" applyBorder="1" applyAlignment="1">
      <alignment horizontal="right" vertical="center" wrapText="1" indent="1"/>
    </xf>
    <xf numFmtId="3" fontId="10" fillId="4" borderId="5" xfId="0" applyNumberFormat="1" applyFont="1" applyFill="1" applyBorder="1" applyAlignment="1">
      <alignment horizontal="left" vertical="center" wrapText="1"/>
    </xf>
    <xf numFmtId="3" fontId="19" fillId="2" borderId="3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right" indent="1"/>
    </xf>
    <xf numFmtId="3" fontId="10" fillId="5" borderId="5" xfId="0" applyNumberFormat="1" applyFont="1" applyFill="1" applyBorder="1" applyAlignment="1">
      <alignment horizontal="center"/>
    </xf>
    <xf numFmtId="3" fontId="10" fillId="5" borderId="5" xfId="0" applyNumberFormat="1" applyFont="1" applyFill="1" applyBorder="1"/>
    <xf numFmtId="0" fontId="20" fillId="2" borderId="0" xfId="0" applyFont="1" applyFill="1" applyAlignment="1">
      <alignment horizontal="center" vertical="center" wrapText="1"/>
    </xf>
    <xf numFmtId="0" fontId="37" fillId="4" borderId="3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right" vertical="center" wrapText="1"/>
    </xf>
    <xf numFmtId="0" fontId="37" fillId="6" borderId="3" xfId="0" applyFont="1" applyFill="1" applyBorder="1" applyAlignment="1">
      <alignment horizontal="right" wrapText="1"/>
    </xf>
    <xf numFmtId="0" fontId="10" fillId="2" borderId="5" xfId="0" applyFont="1" applyFill="1" applyBorder="1" applyAlignment="1">
      <alignment horizontal="center" vertical="center" wrapText="1"/>
    </xf>
    <xf numFmtId="0" fontId="37" fillId="6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37" fillId="4" borderId="3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0" fillId="4" borderId="3" xfId="0" applyFont="1" applyFill="1" applyBorder="1" applyAlignment="1">
      <alignment horizontal="right" wrapText="1" indent="1"/>
    </xf>
    <xf numFmtId="0" fontId="10" fillId="4" borderId="5" xfId="0" applyFont="1" applyFill="1" applyBorder="1" applyAlignment="1">
      <alignment horizontal="right" wrapText="1" indent="1"/>
    </xf>
    <xf numFmtId="0" fontId="10" fillId="4" borderId="5" xfId="0" applyFont="1" applyFill="1" applyBorder="1" applyAlignment="1">
      <alignment horizontal="right" vertical="center" wrapText="1"/>
    </xf>
    <xf numFmtId="0" fontId="37" fillId="4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right" vertical="center" wrapText="1" indent="1"/>
    </xf>
    <xf numFmtId="0" fontId="10" fillId="4" borderId="5" xfId="0" applyFont="1" applyFill="1" applyBorder="1" applyAlignment="1">
      <alignment horizontal="right" vertical="center" wrapText="1" indent="1"/>
    </xf>
    <xf numFmtId="0" fontId="37" fillId="4" borderId="3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37" fillId="4" borderId="3" xfId="0" applyFont="1" applyFill="1" applyBorder="1" applyAlignment="1">
      <alignment vertical="center"/>
    </xf>
    <xf numFmtId="0" fontId="37" fillId="4" borderId="10" xfId="0" applyFont="1" applyFill="1" applyBorder="1" applyAlignment="1">
      <alignment horizontal="right" vertical="center" wrapText="1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8" fillId="4" borderId="3" xfId="0" applyFont="1" applyFill="1" applyBorder="1" applyAlignment="1">
      <alignment horizontal="right" vertical="center" wrapText="1" indent="1"/>
    </xf>
    <xf numFmtId="0" fontId="18" fillId="4" borderId="5" xfId="0" applyFont="1" applyFill="1" applyBorder="1" applyAlignment="1">
      <alignment horizontal="right" vertical="center" wrapText="1" indent="1"/>
    </xf>
    <xf numFmtId="0" fontId="45" fillId="4" borderId="3" xfId="0" applyFont="1" applyFill="1" applyBorder="1" applyAlignment="1">
      <alignment horizontal="right" vertical="center" wrapText="1"/>
    </xf>
    <xf numFmtId="0" fontId="45" fillId="4" borderId="3" xfId="0" applyFont="1" applyFill="1" applyBorder="1" applyAlignment="1">
      <alignment horizontal="center" vertical="center" wrapText="1"/>
    </xf>
    <xf numFmtId="0" fontId="38" fillId="4" borderId="3" xfId="0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47" fillId="2" borderId="0" xfId="0" applyFont="1" applyFill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right" vertical="center" wrapText="1" indent="1"/>
    </xf>
    <xf numFmtId="0" fontId="9" fillId="4" borderId="5" xfId="0" applyFont="1" applyFill="1" applyBorder="1" applyAlignment="1">
      <alignment horizontal="right" vertical="center" wrapText="1" indent="1"/>
    </xf>
    <xf numFmtId="0" fontId="9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 wrapText="1" readingOrder="2"/>
    </xf>
    <xf numFmtId="3" fontId="10" fillId="0" borderId="5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0" fontId="37" fillId="4" borderId="0" xfId="0" applyFont="1" applyFill="1" applyAlignment="1">
      <alignment horizontal="right" vertical="center" wrapText="1"/>
    </xf>
    <xf numFmtId="0" fontId="10" fillId="4" borderId="0" xfId="0" applyFont="1" applyFill="1" applyAlignment="1">
      <alignment horizontal="right" vertical="center" wrapText="1"/>
    </xf>
    <xf numFmtId="3" fontId="10" fillId="0" borderId="0" xfId="0" applyNumberFormat="1" applyFont="1" applyAlignment="1">
      <alignment horizontal="left" vertical="center" wrapText="1"/>
    </xf>
    <xf numFmtId="3" fontId="10" fillId="4" borderId="3" xfId="0" applyNumberFormat="1" applyFont="1" applyFill="1" applyBorder="1" applyAlignment="1">
      <alignment horizontal="right" vertical="center" wrapText="1" indent="1"/>
    </xf>
    <xf numFmtId="3" fontId="10" fillId="4" borderId="5" xfId="0" applyNumberFormat="1" applyFont="1" applyFill="1" applyBorder="1" applyAlignment="1">
      <alignment horizontal="right" vertical="center" wrapText="1" indent="1"/>
    </xf>
    <xf numFmtId="3" fontId="11" fillId="0" borderId="5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9" fillId="2" borderId="0" xfId="0" applyFont="1" applyFill="1" applyAlignment="1">
      <alignment horizontal="center" vertical="top" wrapText="1"/>
    </xf>
    <xf numFmtId="3" fontId="10" fillId="0" borderId="5" xfId="0" applyNumberFormat="1" applyFont="1" applyBorder="1" applyAlignment="1">
      <alignment horizontal="left" vertical="center" wrapText="1"/>
    </xf>
    <xf numFmtId="0" fontId="37" fillId="4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8" fillId="4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9" fillId="2" borderId="0" xfId="0" applyFont="1" applyFill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4" borderId="0" xfId="0" applyFont="1" applyFill="1" applyAlignment="1">
      <alignment horizontal="right" vertical="center" wrapText="1" indent="1"/>
    </xf>
  </cellXfs>
  <cellStyles count="7">
    <cellStyle name="Comma" xfId="1" builtinId="3"/>
    <cellStyle name="Comma 2" xfId="5"/>
    <cellStyle name="Currency" xfId="2" builtinId="4"/>
    <cellStyle name="Currency 2" xfId="6"/>
    <cellStyle name="Normal" xfId="0" builtinId="0"/>
    <cellStyle name="Normal_Sheet3" xfId="3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245204775412043"/>
          <c:y val="0.19203311124570968"/>
          <c:w val="0.66850354468023332"/>
          <c:h val="0.62528952846411445"/>
        </c:manualLayout>
      </c:layout>
      <c:lineChart>
        <c:grouping val="standard"/>
        <c:varyColors val="0"/>
        <c:ser>
          <c:idx val="1"/>
          <c:order val="0"/>
          <c:tx>
            <c:v>الابنية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'جدول 1'!$B$7:$B$18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 formatCode="General">
                  <c:v>2022</c:v>
                </c:pt>
                <c:pt idx="9">
                  <c:v>2023</c:v>
                </c:pt>
                <c:pt idx="10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'جدول 1'!$C$7:$C$18</c:f>
              <c:numCache>
                <c:formatCode>#,##0</c:formatCode>
                <c:ptCount val="12"/>
                <c:pt idx="0">
                  <c:v>1073</c:v>
                </c:pt>
                <c:pt idx="1">
                  <c:v>406</c:v>
                </c:pt>
                <c:pt idx="2">
                  <c:v>212</c:v>
                </c:pt>
                <c:pt idx="3">
                  <c:v>132</c:v>
                </c:pt>
                <c:pt idx="4">
                  <c:v>91</c:v>
                </c:pt>
                <c:pt idx="5">
                  <c:v>321</c:v>
                </c:pt>
                <c:pt idx="6">
                  <c:v>216</c:v>
                </c:pt>
                <c:pt idx="7">
                  <c:v>310</c:v>
                </c:pt>
                <c:pt idx="8">
                  <c:v>496</c:v>
                </c:pt>
                <c:pt idx="9">
                  <c:v>604</c:v>
                </c:pt>
                <c:pt idx="10">
                  <c:v>187</c:v>
                </c:pt>
                <c:pt idx="11" formatCode="General">
                  <c:v>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E-45A2-AC0E-CED2D34D7787}"/>
            </c:ext>
          </c:extLst>
        </c:ser>
        <c:ser>
          <c:idx val="2"/>
          <c:order val="1"/>
          <c:tx>
            <c:v>الانشاءات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'جدول 1'!$B$7:$B$18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 formatCode="General">
                  <c:v>2022</c:v>
                </c:pt>
                <c:pt idx="9">
                  <c:v>2023</c:v>
                </c:pt>
                <c:pt idx="10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'جدول 1'!$E$7:$E$18</c:f>
              <c:numCache>
                <c:formatCode>#,##0</c:formatCode>
                <c:ptCount val="12"/>
                <c:pt idx="0">
                  <c:v>1073</c:v>
                </c:pt>
                <c:pt idx="1">
                  <c:v>523</c:v>
                </c:pt>
                <c:pt idx="2">
                  <c:v>299</c:v>
                </c:pt>
                <c:pt idx="3">
                  <c:v>191</c:v>
                </c:pt>
                <c:pt idx="4">
                  <c:v>184</c:v>
                </c:pt>
                <c:pt idx="5">
                  <c:v>370</c:v>
                </c:pt>
                <c:pt idx="6">
                  <c:v>335</c:v>
                </c:pt>
                <c:pt idx="7">
                  <c:v>737</c:v>
                </c:pt>
                <c:pt idx="8">
                  <c:v>1153</c:v>
                </c:pt>
                <c:pt idx="9">
                  <c:v>1400</c:v>
                </c:pt>
                <c:pt idx="10">
                  <c:v>432</c:v>
                </c:pt>
                <c:pt idx="11">
                  <c:v>1474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E-45A2-AC0E-CED2D34D7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23648"/>
        <c:axId val="84125184"/>
      </c:lineChart>
      <c:catAx>
        <c:axId val="841236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84125184"/>
        <c:crosses val="autoZero"/>
        <c:auto val="1"/>
        <c:lblAlgn val="ctr"/>
        <c:lblOffset val="100"/>
        <c:noMultiLvlLbl val="0"/>
      </c:catAx>
      <c:valAx>
        <c:axId val="841251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4123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9364334998291417"/>
          <c:y val="0.49153131518384247"/>
          <c:w val="0.10455558706131263"/>
          <c:h val="0.24372103047236399"/>
        </c:manualLayout>
      </c:layout>
      <c:overlay val="0"/>
      <c:txPr>
        <a:bodyPr/>
        <a:lstStyle/>
        <a:p>
          <a:pPr>
            <a:defRPr sz="960" baseline="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b="1" baseline="0"/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100" b="0">
                <a:latin typeface="Arabic Typesetting" pitchFamily="66" charset="-78"/>
                <a:cs typeface="+mn-cs"/>
              </a:defRPr>
            </a:pPr>
            <a:r>
              <a:rPr lang="ar-IQ" sz="1100" b="0">
                <a:latin typeface="Arabic Typesetting" pitchFamily="66" charset="-78"/>
                <a:cs typeface="+mn-cs"/>
              </a:rPr>
              <a:t>شكل (2) عدد مقاولات</a:t>
            </a:r>
            <a:r>
              <a:rPr lang="ar-IQ" sz="1100" b="0" baseline="0">
                <a:latin typeface="Arabic Typesetting" pitchFamily="66" charset="-78"/>
                <a:cs typeface="+mn-cs"/>
              </a:rPr>
              <a:t> الابنية والانشاءات في القطاع العام </a:t>
            </a:r>
            <a:r>
              <a:rPr lang="ar-IQ" sz="1100" b="0" baseline="0">
                <a:latin typeface="Arial" panose="020B0604020202020204" pitchFamily="34" charset="0"/>
                <a:cs typeface="Arial" panose="020B0604020202020204" pitchFamily="34" charset="0"/>
              </a:rPr>
              <a:t>على</a:t>
            </a:r>
            <a:r>
              <a:rPr lang="ar-IQ" sz="1100" b="0" baseline="0">
                <a:latin typeface="Arabic Typesetting" pitchFamily="66" charset="-78"/>
                <a:cs typeface="+mn-cs"/>
              </a:rPr>
              <a:t> مستوى المحافظات لسنة 2025</a:t>
            </a:r>
            <a:endParaRPr lang="en-GB" sz="1100" b="0">
              <a:latin typeface="Arabic Typesetting" pitchFamily="66" charset="-78"/>
              <a:cs typeface="+mn-cs"/>
            </a:endParaRPr>
          </a:p>
        </c:rich>
      </c:tx>
      <c:layout>
        <c:manualLayout>
          <c:xMode val="edge"/>
          <c:yMode val="edge"/>
          <c:x val="0.21859988145214607"/>
          <c:y val="3.143711577947823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910615934913534E-2"/>
          <c:y val="0.12410506573879293"/>
          <c:w val="0.73994437902849308"/>
          <c:h val="0.733933399978747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'جدول 2'!$U$15</c:f>
              <c:strCache>
                <c:ptCount val="1"/>
                <c:pt idx="0">
                  <c:v>عدد مقاولات الابنية 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'جدول 2'!$B$5:$B$19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نجف</c:v>
                </c:pt>
                <c:pt idx="10">
                  <c:v>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'جدول 2'!$C$5:$C$19</c:f>
              <c:numCache>
                <c:formatCode>General</c:formatCode>
                <c:ptCount val="15"/>
                <c:pt idx="0">
                  <c:v>96</c:v>
                </c:pt>
                <c:pt idx="1">
                  <c:v>23</c:v>
                </c:pt>
                <c:pt idx="2">
                  <c:v>90</c:v>
                </c:pt>
                <c:pt idx="3">
                  <c:v>76</c:v>
                </c:pt>
                <c:pt idx="4">
                  <c:v>149</c:v>
                </c:pt>
                <c:pt idx="5">
                  <c:v>60</c:v>
                </c:pt>
                <c:pt idx="6">
                  <c:v>37</c:v>
                </c:pt>
                <c:pt idx="7">
                  <c:v>23</c:v>
                </c:pt>
                <c:pt idx="8">
                  <c:v>5</c:v>
                </c:pt>
                <c:pt idx="9">
                  <c:v>30</c:v>
                </c:pt>
                <c:pt idx="10">
                  <c:v>26</c:v>
                </c:pt>
                <c:pt idx="11">
                  <c:v>71</c:v>
                </c:pt>
                <c:pt idx="12">
                  <c:v>11</c:v>
                </c:pt>
                <c:pt idx="13">
                  <c:v>31</c:v>
                </c:pt>
                <c:pt idx="1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24-4289-A462-44B91B92EF96}"/>
            </c:ext>
          </c:extLst>
        </c:ser>
        <c:ser>
          <c:idx val="1"/>
          <c:order val="1"/>
          <c:tx>
            <c:strRef>
              <c:f>'جدول 2'!$U$16</c:f>
              <c:strCache>
                <c:ptCount val="1"/>
                <c:pt idx="0">
                  <c:v>عدد مقاولات الانشاءات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'جدول 2'!$B$5:$B$19</c:f>
              <c:strCache>
                <c:ptCount val="15"/>
                <c:pt idx="0">
                  <c:v>نينوى</c:v>
                </c:pt>
                <c:pt idx="1">
                  <c:v>كركوك</c:v>
                </c:pt>
                <c:pt idx="2">
                  <c:v>ديالى</c:v>
                </c:pt>
                <c:pt idx="3">
                  <c:v>الانبار</c:v>
                </c:pt>
                <c:pt idx="4">
                  <c:v>بغداد</c:v>
                </c:pt>
                <c:pt idx="5">
                  <c:v>بابل</c:v>
                </c:pt>
                <c:pt idx="6">
                  <c:v>كربلاء</c:v>
                </c:pt>
                <c:pt idx="7">
                  <c:v>واسط</c:v>
                </c:pt>
                <c:pt idx="8">
                  <c:v>صلاح الدين</c:v>
                </c:pt>
                <c:pt idx="9">
                  <c:v>نجف</c:v>
                </c:pt>
                <c:pt idx="10">
                  <c:v>قادسية</c:v>
                </c:pt>
                <c:pt idx="11">
                  <c:v>المثنى</c:v>
                </c:pt>
                <c:pt idx="12">
                  <c:v>ذي قار</c:v>
                </c:pt>
                <c:pt idx="13">
                  <c:v>ميسان</c:v>
                </c:pt>
                <c:pt idx="14">
                  <c:v>البصرة</c:v>
                </c:pt>
              </c:strCache>
            </c:strRef>
          </c:cat>
          <c:val>
            <c:numRef>
              <c:f>'جدول 2'!$E$5:$E$19</c:f>
              <c:numCache>
                <c:formatCode>0</c:formatCode>
                <c:ptCount val="15"/>
                <c:pt idx="0" formatCode="General">
                  <c:v>135</c:v>
                </c:pt>
                <c:pt idx="1">
                  <c:v>18</c:v>
                </c:pt>
                <c:pt idx="2" formatCode="General">
                  <c:v>158</c:v>
                </c:pt>
                <c:pt idx="3">
                  <c:v>100</c:v>
                </c:pt>
                <c:pt idx="4" formatCode="General">
                  <c:v>267</c:v>
                </c:pt>
                <c:pt idx="5">
                  <c:v>81</c:v>
                </c:pt>
                <c:pt idx="6" formatCode="General">
                  <c:v>99</c:v>
                </c:pt>
                <c:pt idx="7">
                  <c:v>119</c:v>
                </c:pt>
                <c:pt idx="8" formatCode="General">
                  <c:v>12</c:v>
                </c:pt>
                <c:pt idx="9">
                  <c:v>70</c:v>
                </c:pt>
                <c:pt idx="10" formatCode="General">
                  <c:v>120</c:v>
                </c:pt>
                <c:pt idx="11" formatCode="General">
                  <c:v>92</c:v>
                </c:pt>
                <c:pt idx="12" formatCode="General">
                  <c:v>7</c:v>
                </c:pt>
                <c:pt idx="13" formatCode="General">
                  <c:v>60</c:v>
                </c:pt>
                <c:pt idx="14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24-4289-A462-44B91B92E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542592"/>
        <c:axId val="104544128"/>
      </c:barChart>
      <c:catAx>
        <c:axId val="1045425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04544128"/>
        <c:crosses val="autoZero"/>
        <c:auto val="1"/>
        <c:lblAlgn val="ctr"/>
        <c:lblOffset val="100"/>
        <c:noMultiLvlLbl val="0"/>
      </c:catAx>
      <c:valAx>
        <c:axId val="1045441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04542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283588830013012"/>
          <c:y val="0.47804882259725362"/>
          <c:w val="0.15716417728186594"/>
          <c:h val="0.11328371737401266"/>
        </c:manualLayout>
      </c:layout>
      <c:overlay val="0"/>
    </c:legend>
    <c:plotVisOnly val="1"/>
    <c:dispBlanksAs val="gap"/>
    <c:showDLblsOverMax val="0"/>
  </c:chart>
  <c:printSettings>
    <c:headerFooter/>
    <c:pageMargins b="1.1000000000000001" l="0.85" r="0.78" t="0.59" header="0.3000000000000001" footer="0.23"/>
    <c:pageSetup paperSize="9" orientation="landscape" verticalDpi="12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212777</xdr:colOff>
      <xdr:row>37</xdr:row>
      <xdr:rowOff>110289</xdr:rowOff>
    </xdr:from>
    <xdr:ext cx="184730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020052888" y="8121315"/>
          <a:ext cx="1847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  <xdr:twoCellAnchor>
    <xdr:from>
      <xdr:col>1</xdr:col>
      <xdr:colOff>161925</xdr:colOff>
      <xdr:row>18</xdr:row>
      <xdr:rowOff>152399</xdr:rowOff>
    </xdr:from>
    <xdr:to>
      <xdr:col>7</xdr:col>
      <xdr:colOff>819150</xdr:colOff>
      <xdr:row>35</xdr:row>
      <xdr:rowOff>57150</xdr:rowOff>
    </xdr:to>
    <xdr:graphicFrame macro="[0]!Chart6_انقر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33227</xdr:colOff>
      <xdr:row>23</xdr:row>
      <xdr:rowOff>22151</xdr:rowOff>
    </xdr:from>
    <xdr:ext cx="553779" cy="3863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979940581" y="4574215"/>
          <a:ext cx="553779" cy="38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 rtl="1"/>
          <a:endParaRPr lang="en-GB" sz="1100"/>
        </a:p>
      </xdr:txBody>
    </xdr:sp>
    <xdr:clientData/>
  </xdr:oneCellAnchor>
  <xdr:oneCellAnchor>
    <xdr:from>
      <xdr:col>1</xdr:col>
      <xdr:colOff>199359</xdr:colOff>
      <xdr:row>21</xdr:row>
      <xdr:rowOff>88605</xdr:rowOff>
    </xdr:from>
    <xdr:ext cx="4341628" cy="297788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9975454972" y="4917558"/>
          <a:ext cx="4341628" cy="2977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 rtl="1"/>
          <a:endParaRPr lang="en-GB" sz="1100"/>
        </a:p>
      </xdr:txBody>
    </xdr:sp>
    <xdr:clientData/>
  </xdr:oneCellAnchor>
  <xdr:oneCellAnchor>
    <xdr:from>
      <xdr:col>2</xdr:col>
      <xdr:colOff>110757</xdr:colOff>
      <xdr:row>21</xdr:row>
      <xdr:rowOff>55378</xdr:rowOff>
    </xdr:from>
    <xdr:ext cx="4308399" cy="21043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9976108431" y="3909680"/>
          <a:ext cx="4308399" cy="2104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 rtl="1"/>
          <a:endParaRPr lang="en-GB" sz="1100"/>
        </a:p>
      </xdr:txBody>
    </xdr:sp>
    <xdr:clientData/>
  </xdr:oneCellAnchor>
  <xdr:oneCellAnchor>
    <xdr:from>
      <xdr:col>5</xdr:col>
      <xdr:colOff>33227</xdr:colOff>
      <xdr:row>23</xdr:row>
      <xdr:rowOff>22151</xdr:rowOff>
    </xdr:from>
    <xdr:ext cx="553779" cy="38639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9979940581" y="4574215"/>
          <a:ext cx="553779" cy="38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 rtl="1"/>
          <a:endParaRPr lang="en-GB" sz="1100"/>
        </a:p>
      </xdr:txBody>
    </xdr:sp>
    <xdr:clientData/>
  </xdr:oneCellAnchor>
  <xdr:oneCellAnchor>
    <xdr:from>
      <xdr:col>6</xdr:col>
      <xdr:colOff>33227</xdr:colOff>
      <xdr:row>23</xdr:row>
      <xdr:rowOff>22151</xdr:rowOff>
    </xdr:from>
    <xdr:ext cx="553779" cy="38639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 txBox="1"/>
      </xdr:nvSpPr>
      <xdr:spPr>
        <a:xfrm>
          <a:off x="9979940581" y="4574215"/>
          <a:ext cx="553779" cy="38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 rtl="1"/>
          <a:endParaRPr lang="en-GB" sz="1100"/>
        </a:p>
      </xdr:txBody>
    </xdr:sp>
    <xdr:clientData/>
  </xdr:oneCellAnchor>
  <xdr:oneCellAnchor>
    <xdr:from>
      <xdr:col>7</xdr:col>
      <xdr:colOff>33227</xdr:colOff>
      <xdr:row>23</xdr:row>
      <xdr:rowOff>22151</xdr:rowOff>
    </xdr:from>
    <xdr:ext cx="553779" cy="386392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9979940581" y="4574215"/>
          <a:ext cx="553779" cy="3863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 rtl="1"/>
          <a:endParaRPr lang="en-GB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47623</xdr:rowOff>
    </xdr:from>
    <xdr:to>
      <xdr:col>10</xdr:col>
      <xdr:colOff>85725</xdr:colOff>
      <xdr:row>21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9983933550" y="4781548"/>
          <a:ext cx="5029200" cy="4286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24490</xdr:colOff>
      <xdr:row>38</xdr:row>
      <xdr:rowOff>31295</xdr:rowOff>
    </xdr:from>
    <xdr:to>
      <xdr:col>4</xdr:col>
      <xdr:colOff>853165</xdr:colOff>
      <xdr:row>38</xdr:row>
      <xdr:rowOff>335541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/>
      </xdr:nvSpPr>
      <xdr:spPr>
        <a:xfrm>
          <a:off x="9929760300" y="6200897"/>
          <a:ext cx="3491346" cy="3042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0.45472</cdr:x>
      <cdr:y>0.05409</cdr:y>
    </cdr:from>
    <cdr:to>
      <cdr:x>0.62679</cdr:x>
      <cdr:y>0.38743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16342" y="14839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0.46981</cdr:x>
      <cdr:y>0.07968</cdr:y>
    </cdr:from>
    <cdr:to>
      <cdr:x>0.64189</cdr:x>
      <cdr:y>0.41301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96552" y="2185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</cdr:x>
      <cdr:y>0.09064</cdr:y>
    </cdr:from>
    <cdr:to>
      <cdr:x>0.57208</cdr:x>
      <cdr:y>0.42398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25579" y="24865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0.69456</cdr:x>
      <cdr:y>0.10892</cdr:y>
    </cdr:from>
    <cdr:to>
      <cdr:x>0.87585</cdr:x>
      <cdr:y>0.70325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328739" y="268648"/>
          <a:ext cx="868841" cy="146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0.39811</cdr:x>
      <cdr:y>0.06392</cdr:y>
    </cdr:from>
    <cdr:to>
      <cdr:x>0.57019</cdr:x>
      <cdr:y>0.3174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115552" y="23060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0.46415</cdr:x>
      <cdr:y>0.1473</cdr:y>
    </cdr:from>
    <cdr:to>
      <cdr:x>0.63623</cdr:x>
      <cdr:y>0.40078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466473" y="5313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0.49811</cdr:x>
      <cdr:y>0.0945</cdr:y>
    </cdr:from>
    <cdr:to>
      <cdr:x>0.67019</cdr:x>
      <cdr:y>0.34797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646947" y="3408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0.51132</cdr:x>
      <cdr:y>0.07504</cdr:y>
    </cdr:from>
    <cdr:to>
      <cdr:x>0.6834</cdr:x>
      <cdr:y>0.32852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2717131" y="27071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0.49245</cdr:x>
      <cdr:y>0.13341</cdr:y>
    </cdr:from>
    <cdr:to>
      <cdr:x>0.66453</cdr:x>
      <cdr:y>0.38688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616868" y="4812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0.09063</cdr:x>
      <cdr:y>0.05479</cdr:y>
    </cdr:from>
    <cdr:to>
      <cdr:x>0.90909</cdr:x>
      <cdr:y>0.1745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607730" y="152400"/>
          <a:ext cx="5488270" cy="332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ar-IQ" sz="1100" baseline="0"/>
            <a:t>               (2014-2025) </a:t>
          </a:r>
          <a:r>
            <a:rPr lang="ar-IQ" sz="1100"/>
            <a:t>شكل (1 ) المؤشرات الرئيسية</a:t>
          </a:r>
          <a:r>
            <a:rPr lang="ar-IQ" sz="1100" baseline="0"/>
            <a:t> لعدد  مقاولات الابنية والانشاءات في القطاع العام للسنوات  </a:t>
          </a:r>
          <a:endParaRPr lang="en-GB" sz="1100"/>
        </a:p>
      </cdr:txBody>
    </cdr:sp>
  </cdr:relSizeAnchor>
  <cdr:relSizeAnchor xmlns:cdr="http://schemas.openxmlformats.org/drawingml/2006/chartDrawing">
    <cdr:from>
      <cdr:x>0.05736</cdr:x>
      <cdr:y>0.14204</cdr:y>
    </cdr:from>
    <cdr:to>
      <cdr:x>0.11196</cdr:x>
      <cdr:y>0.26455</cdr:y>
    </cdr:to>
    <cdr:sp macro="" textlink="">
      <cdr:nvSpPr>
        <cdr:cNvPr id="13" name="TextBox 12"/>
        <cdr:cNvSpPr txBox="1"/>
      </cdr:nvSpPr>
      <cdr:spPr>
        <a:xfrm xmlns:a="http://schemas.openxmlformats.org/drawingml/2006/main" rot="209694">
          <a:off x="384621" y="395046"/>
          <a:ext cx="366139" cy="34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ar-IQ" sz="1100"/>
            <a:t>العدد</a:t>
          </a:r>
          <a:endParaRPr lang="en-GB" sz="1100"/>
        </a:p>
      </cdr:txBody>
    </cdr:sp>
  </cdr:relSizeAnchor>
  <cdr:relSizeAnchor xmlns:cdr="http://schemas.openxmlformats.org/drawingml/2006/chartDrawing">
    <cdr:from>
      <cdr:x>0.86115</cdr:x>
      <cdr:y>0.65957</cdr:y>
    </cdr:from>
    <cdr:to>
      <cdr:x>1</cdr:x>
      <cdr:y>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553075" y="2486024"/>
          <a:ext cx="89535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0.87926</cdr:x>
      <cdr:y>0.85274</cdr:y>
    </cdr:from>
    <cdr:to>
      <cdr:x>1</cdr:x>
      <cdr:y>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5895975" y="2371725"/>
          <a:ext cx="809625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ar-IQ" sz="1100"/>
            <a:t>السنة</a:t>
          </a:r>
          <a:endParaRPr lang="en-GB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606240</xdr:colOff>
      <xdr:row>33</xdr:row>
      <xdr:rowOff>85725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985114254" y="515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ar-IQ"/>
        </a:p>
      </xdr:txBody>
    </xdr:sp>
    <xdr:clientData/>
  </xdr:oneCellAnchor>
  <xdr:twoCellAnchor>
    <xdr:from>
      <xdr:col>13</xdr:col>
      <xdr:colOff>257735</xdr:colOff>
      <xdr:row>0</xdr:row>
      <xdr:rowOff>448235</xdr:rowOff>
    </xdr:from>
    <xdr:to>
      <xdr:col>23</xdr:col>
      <xdr:colOff>1143000</xdr:colOff>
      <xdr:row>29</xdr:row>
      <xdr:rowOff>280146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0.45472</cdr:x>
      <cdr:y>0.05409</cdr:y>
    </cdr:from>
    <cdr:to>
      <cdr:x>0.62679</cdr:x>
      <cdr:y>0.38743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16342" y="14839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0.46981</cdr:x>
      <cdr:y>0.07968</cdr:y>
    </cdr:from>
    <cdr:to>
      <cdr:x>0.64189</cdr:x>
      <cdr:y>0.41301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96552" y="2185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</cdr:x>
      <cdr:y>0.09064</cdr:y>
    </cdr:from>
    <cdr:to>
      <cdr:x>0.57208</cdr:x>
      <cdr:y>0.42398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125579" y="24865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0.69456</cdr:x>
      <cdr:y>0.10892</cdr:y>
    </cdr:from>
    <cdr:to>
      <cdr:x>0.87585</cdr:x>
      <cdr:y>0.70325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328739" y="268648"/>
          <a:ext cx="868841" cy="146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0.39811</cdr:x>
      <cdr:y>0.06392</cdr:y>
    </cdr:from>
    <cdr:to>
      <cdr:x>0.57019</cdr:x>
      <cdr:y>0.3174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115552" y="23060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0.46415</cdr:x>
      <cdr:y>0.1473</cdr:y>
    </cdr:from>
    <cdr:to>
      <cdr:x>0.63623</cdr:x>
      <cdr:y>0.40078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466473" y="5313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0.49811</cdr:x>
      <cdr:y>0.0945</cdr:y>
    </cdr:from>
    <cdr:to>
      <cdr:x>0.67019</cdr:x>
      <cdr:y>0.34797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646947" y="3408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0.51132</cdr:x>
      <cdr:y>0.07504</cdr:y>
    </cdr:from>
    <cdr:to>
      <cdr:x>0.6834</cdr:x>
      <cdr:y>0.32852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2717131" y="27071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0.49245</cdr:x>
      <cdr:y>0.13341</cdr:y>
    </cdr:from>
    <cdr:to>
      <cdr:x>0.66453</cdr:x>
      <cdr:y>0.38688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616868" y="4812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0.086</cdr:x>
      <cdr:y>0.09756</cdr:y>
    </cdr:from>
    <cdr:to>
      <cdr:x>1</cdr:x>
      <cdr:y>0.21084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504825" y="243613"/>
          <a:ext cx="5365082" cy="2828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endParaRPr lang="en-GB" sz="1100"/>
        </a:p>
      </cdr:txBody>
    </cdr:sp>
  </cdr:relSizeAnchor>
  <cdr:relSizeAnchor xmlns:cdr="http://schemas.openxmlformats.org/drawingml/2006/chartDrawing">
    <cdr:from>
      <cdr:x>0.00907</cdr:x>
      <cdr:y>0.0922</cdr:y>
    </cdr:from>
    <cdr:to>
      <cdr:x>0.0523</cdr:x>
      <cdr:y>0.19106</cdr:y>
    </cdr:to>
    <cdr:sp macro="" textlink="">
      <cdr:nvSpPr>
        <cdr:cNvPr id="13" name="TextBox 12"/>
        <cdr:cNvSpPr txBox="1"/>
      </cdr:nvSpPr>
      <cdr:spPr>
        <a:xfrm xmlns:a="http://schemas.openxmlformats.org/drawingml/2006/main">
          <a:off x="59660" y="247649"/>
          <a:ext cx="284200" cy="2655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0.86115</cdr:x>
      <cdr:y>0.65957</cdr:y>
    </cdr:from>
    <cdr:to>
      <cdr:x>1</cdr:x>
      <cdr:y>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5553075" y="2486024"/>
          <a:ext cx="89535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0.86115</cdr:x>
      <cdr:y>0.91489</cdr:y>
    </cdr:from>
    <cdr:to>
      <cdr:x>1</cdr:x>
      <cdr:y>1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5553075" y="2457449"/>
          <a:ext cx="8953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0.45472</cdr:x>
      <cdr:y>0.05409</cdr:y>
    </cdr:from>
    <cdr:to>
      <cdr:x>0.62679</cdr:x>
      <cdr:y>0.38743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2416342" y="14839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0.46981</cdr:x>
      <cdr:y>0.07968</cdr:y>
    </cdr:from>
    <cdr:to>
      <cdr:x>0.64189</cdr:x>
      <cdr:y>0.41301</cdr:y>
    </cdr:to>
    <cdr:sp macro="" textlink="">
      <cdr:nvSpPr>
        <cdr:cNvPr id="16" name="TextBox 2"/>
        <cdr:cNvSpPr txBox="1"/>
      </cdr:nvSpPr>
      <cdr:spPr>
        <a:xfrm xmlns:a="http://schemas.openxmlformats.org/drawingml/2006/main">
          <a:off x="2496552" y="2185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</cdr:x>
      <cdr:y>0.09064</cdr:y>
    </cdr:from>
    <cdr:to>
      <cdr:x>0.57208</cdr:x>
      <cdr:y>0.42398</cdr:y>
    </cdr:to>
    <cdr:sp macro="" textlink="">
      <cdr:nvSpPr>
        <cdr:cNvPr id="17" name="TextBox 3"/>
        <cdr:cNvSpPr txBox="1"/>
      </cdr:nvSpPr>
      <cdr:spPr>
        <a:xfrm xmlns:a="http://schemas.openxmlformats.org/drawingml/2006/main">
          <a:off x="2125579" y="24865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0.69456</cdr:x>
      <cdr:y>0.10892</cdr:y>
    </cdr:from>
    <cdr:to>
      <cdr:x>0.87585</cdr:x>
      <cdr:y>0.70325</cdr:y>
    </cdr:to>
    <cdr:sp macro="" textlink="">
      <cdr:nvSpPr>
        <cdr:cNvPr id="18" name="TextBox 4"/>
        <cdr:cNvSpPr txBox="1"/>
      </cdr:nvSpPr>
      <cdr:spPr>
        <a:xfrm xmlns:a="http://schemas.openxmlformats.org/drawingml/2006/main">
          <a:off x="3328739" y="268648"/>
          <a:ext cx="868841" cy="146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0.39811</cdr:x>
      <cdr:y>0.06392</cdr:y>
    </cdr:from>
    <cdr:to>
      <cdr:x>0.57019</cdr:x>
      <cdr:y>0.3174</cdr:y>
    </cdr:to>
    <cdr:sp macro="" textlink="">
      <cdr:nvSpPr>
        <cdr:cNvPr id="19" name="TextBox 5"/>
        <cdr:cNvSpPr txBox="1"/>
      </cdr:nvSpPr>
      <cdr:spPr>
        <a:xfrm xmlns:a="http://schemas.openxmlformats.org/drawingml/2006/main">
          <a:off x="2115552" y="23060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0.46415</cdr:x>
      <cdr:y>0.1473</cdr:y>
    </cdr:from>
    <cdr:to>
      <cdr:x>0.63623</cdr:x>
      <cdr:y>0.40078</cdr:y>
    </cdr:to>
    <cdr:sp macro="" textlink="">
      <cdr:nvSpPr>
        <cdr:cNvPr id="20" name="TextBox 6"/>
        <cdr:cNvSpPr txBox="1"/>
      </cdr:nvSpPr>
      <cdr:spPr>
        <a:xfrm xmlns:a="http://schemas.openxmlformats.org/drawingml/2006/main">
          <a:off x="2466473" y="5313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0.49811</cdr:x>
      <cdr:y>0.0945</cdr:y>
    </cdr:from>
    <cdr:to>
      <cdr:x>0.67019</cdr:x>
      <cdr:y>0.34797</cdr:y>
    </cdr:to>
    <cdr:sp macro="" textlink="">
      <cdr:nvSpPr>
        <cdr:cNvPr id="21" name="TextBox 7"/>
        <cdr:cNvSpPr txBox="1"/>
      </cdr:nvSpPr>
      <cdr:spPr>
        <a:xfrm xmlns:a="http://schemas.openxmlformats.org/drawingml/2006/main">
          <a:off x="2646947" y="3408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0.51132</cdr:x>
      <cdr:y>0.07504</cdr:y>
    </cdr:from>
    <cdr:to>
      <cdr:x>0.6834</cdr:x>
      <cdr:y>0.32852</cdr:y>
    </cdr:to>
    <cdr:sp macro="" textlink="">
      <cdr:nvSpPr>
        <cdr:cNvPr id="22" name="TextBox 8"/>
        <cdr:cNvSpPr txBox="1"/>
      </cdr:nvSpPr>
      <cdr:spPr>
        <a:xfrm xmlns:a="http://schemas.openxmlformats.org/drawingml/2006/main">
          <a:off x="2717131" y="27071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0.49245</cdr:x>
      <cdr:y>0.13341</cdr:y>
    </cdr:from>
    <cdr:to>
      <cdr:x>0.66453</cdr:x>
      <cdr:y>0.38688</cdr:y>
    </cdr:to>
    <cdr:sp macro="" textlink="">
      <cdr:nvSpPr>
        <cdr:cNvPr id="23" name="TextBox 9"/>
        <cdr:cNvSpPr txBox="1"/>
      </cdr:nvSpPr>
      <cdr:spPr>
        <a:xfrm xmlns:a="http://schemas.openxmlformats.org/drawingml/2006/main">
          <a:off x="2616868" y="4812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0.68091</cdr:x>
      <cdr:y>0.89966</cdr:y>
    </cdr:from>
    <cdr:to>
      <cdr:x>1</cdr:x>
      <cdr:y>0.99331</cdr:y>
    </cdr:to>
    <cdr:sp macro="" textlink="">
      <cdr:nvSpPr>
        <cdr:cNvPr id="24" name="TextBox 10"/>
        <cdr:cNvSpPr txBox="1"/>
      </cdr:nvSpPr>
      <cdr:spPr>
        <a:xfrm xmlns:a="http://schemas.openxmlformats.org/drawingml/2006/main" flipV="1">
          <a:off x="3959088" y="2228019"/>
          <a:ext cx="1855303" cy="2319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endParaRPr lang="en-GB" sz="1100"/>
        </a:p>
      </cdr:txBody>
    </cdr:sp>
  </cdr:relSizeAnchor>
  <cdr:relSizeAnchor xmlns:cdr="http://schemas.openxmlformats.org/drawingml/2006/chartDrawing">
    <cdr:from>
      <cdr:x>0.00907</cdr:x>
      <cdr:y>0.0922</cdr:y>
    </cdr:from>
    <cdr:to>
      <cdr:x>0.0523</cdr:x>
      <cdr:y>0.19106</cdr:y>
    </cdr:to>
    <cdr:sp macro="" textlink="">
      <cdr:nvSpPr>
        <cdr:cNvPr id="25" name="TextBox 12"/>
        <cdr:cNvSpPr txBox="1"/>
      </cdr:nvSpPr>
      <cdr:spPr>
        <a:xfrm xmlns:a="http://schemas.openxmlformats.org/drawingml/2006/main">
          <a:off x="59660" y="247649"/>
          <a:ext cx="284200" cy="2655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0.86115</cdr:x>
      <cdr:y>0.65957</cdr:y>
    </cdr:from>
    <cdr:to>
      <cdr:x>1</cdr:x>
      <cdr:y>1</cdr:y>
    </cdr:to>
    <cdr:sp macro="" textlink="">
      <cdr:nvSpPr>
        <cdr:cNvPr id="26" name="TextBox 11"/>
        <cdr:cNvSpPr txBox="1"/>
      </cdr:nvSpPr>
      <cdr:spPr>
        <a:xfrm xmlns:a="http://schemas.openxmlformats.org/drawingml/2006/main">
          <a:off x="5553075" y="2486024"/>
          <a:ext cx="89535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0.86115</cdr:x>
      <cdr:y>0.91489</cdr:y>
    </cdr:from>
    <cdr:to>
      <cdr:x>1</cdr:x>
      <cdr:y>1</cdr:y>
    </cdr:to>
    <cdr:sp macro="" textlink="">
      <cdr:nvSpPr>
        <cdr:cNvPr id="27" name="TextBox 13"/>
        <cdr:cNvSpPr txBox="1"/>
      </cdr:nvSpPr>
      <cdr:spPr>
        <a:xfrm xmlns:a="http://schemas.openxmlformats.org/drawingml/2006/main">
          <a:off x="5553075" y="2457449"/>
          <a:ext cx="89535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0.45472</cdr:x>
      <cdr:y>0.05409</cdr:y>
    </cdr:from>
    <cdr:to>
      <cdr:x>0.62679</cdr:x>
      <cdr:y>0.38743</cdr:y>
    </cdr:to>
    <cdr:sp macro="" textlink="">
      <cdr:nvSpPr>
        <cdr:cNvPr id="28" name="TextBox 1"/>
        <cdr:cNvSpPr txBox="1"/>
      </cdr:nvSpPr>
      <cdr:spPr>
        <a:xfrm xmlns:a="http://schemas.openxmlformats.org/drawingml/2006/main">
          <a:off x="2416342" y="14839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0.46981</cdr:x>
      <cdr:y>0.07968</cdr:y>
    </cdr:from>
    <cdr:to>
      <cdr:x>0.64189</cdr:x>
      <cdr:y>0.41301</cdr:y>
    </cdr:to>
    <cdr:sp macro="" textlink="">
      <cdr:nvSpPr>
        <cdr:cNvPr id="29" name="TextBox 2"/>
        <cdr:cNvSpPr txBox="1"/>
      </cdr:nvSpPr>
      <cdr:spPr>
        <a:xfrm xmlns:a="http://schemas.openxmlformats.org/drawingml/2006/main">
          <a:off x="2496552" y="2185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</cdr:x>
      <cdr:y>0.09064</cdr:y>
    </cdr:from>
    <cdr:to>
      <cdr:x>0.57208</cdr:x>
      <cdr:y>0.42398</cdr:y>
    </cdr:to>
    <cdr:sp macro="" textlink="">
      <cdr:nvSpPr>
        <cdr:cNvPr id="30" name="TextBox 3"/>
        <cdr:cNvSpPr txBox="1"/>
      </cdr:nvSpPr>
      <cdr:spPr>
        <a:xfrm xmlns:a="http://schemas.openxmlformats.org/drawingml/2006/main">
          <a:off x="2125579" y="24865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0.69456</cdr:x>
      <cdr:y>0.10892</cdr:y>
    </cdr:from>
    <cdr:to>
      <cdr:x>0.87585</cdr:x>
      <cdr:y>0.70325</cdr:y>
    </cdr:to>
    <cdr:sp macro="" textlink="">
      <cdr:nvSpPr>
        <cdr:cNvPr id="31" name="TextBox 4"/>
        <cdr:cNvSpPr txBox="1"/>
      </cdr:nvSpPr>
      <cdr:spPr>
        <a:xfrm xmlns:a="http://schemas.openxmlformats.org/drawingml/2006/main">
          <a:off x="3328739" y="268648"/>
          <a:ext cx="868841" cy="146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0.39811</cdr:x>
      <cdr:y>0.06392</cdr:y>
    </cdr:from>
    <cdr:to>
      <cdr:x>0.57019</cdr:x>
      <cdr:y>0.3174</cdr:y>
    </cdr:to>
    <cdr:sp macro="" textlink="">
      <cdr:nvSpPr>
        <cdr:cNvPr id="32" name="TextBox 5"/>
        <cdr:cNvSpPr txBox="1"/>
      </cdr:nvSpPr>
      <cdr:spPr>
        <a:xfrm xmlns:a="http://schemas.openxmlformats.org/drawingml/2006/main">
          <a:off x="2115552" y="23060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0.46415</cdr:x>
      <cdr:y>0.1473</cdr:y>
    </cdr:from>
    <cdr:to>
      <cdr:x>0.63623</cdr:x>
      <cdr:y>0.40078</cdr:y>
    </cdr:to>
    <cdr:sp macro="" textlink="">
      <cdr:nvSpPr>
        <cdr:cNvPr id="33" name="TextBox 6"/>
        <cdr:cNvSpPr txBox="1"/>
      </cdr:nvSpPr>
      <cdr:spPr>
        <a:xfrm xmlns:a="http://schemas.openxmlformats.org/drawingml/2006/main">
          <a:off x="2466473" y="5313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0.49811</cdr:x>
      <cdr:y>0.0945</cdr:y>
    </cdr:from>
    <cdr:to>
      <cdr:x>0.67019</cdr:x>
      <cdr:y>0.34797</cdr:y>
    </cdr:to>
    <cdr:sp macro="" textlink="">
      <cdr:nvSpPr>
        <cdr:cNvPr id="34" name="TextBox 7"/>
        <cdr:cNvSpPr txBox="1"/>
      </cdr:nvSpPr>
      <cdr:spPr>
        <a:xfrm xmlns:a="http://schemas.openxmlformats.org/drawingml/2006/main">
          <a:off x="2646947" y="3408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0.51132</cdr:x>
      <cdr:y>0.07504</cdr:y>
    </cdr:from>
    <cdr:to>
      <cdr:x>0.6834</cdr:x>
      <cdr:y>0.32852</cdr:y>
    </cdr:to>
    <cdr:sp macro="" textlink="">
      <cdr:nvSpPr>
        <cdr:cNvPr id="35" name="TextBox 8"/>
        <cdr:cNvSpPr txBox="1"/>
      </cdr:nvSpPr>
      <cdr:spPr>
        <a:xfrm xmlns:a="http://schemas.openxmlformats.org/drawingml/2006/main">
          <a:off x="2717131" y="27071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0.49245</cdr:x>
      <cdr:y>0.13341</cdr:y>
    </cdr:from>
    <cdr:to>
      <cdr:x>0.66453</cdr:x>
      <cdr:y>0.38688</cdr:y>
    </cdr:to>
    <cdr:sp macro="" textlink="">
      <cdr:nvSpPr>
        <cdr:cNvPr id="36" name="TextBox 9"/>
        <cdr:cNvSpPr txBox="1"/>
      </cdr:nvSpPr>
      <cdr:spPr>
        <a:xfrm xmlns:a="http://schemas.openxmlformats.org/drawingml/2006/main">
          <a:off x="2616868" y="4812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0.98291</cdr:x>
      <cdr:y>0.09756</cdr:y>
    </cdr:from>
    <cdr:to>
      <cdr:x>1</cdr:x>
      <cdr:y>0.21084</cdr:y>
    </cdr:to>
    <cdr:sp macro="" textlink="">
      <cdr:nvSpPr>
        <cdr:cNvPr id="37" name="TextBox 10"/>
        <cdr:cNvSpPr txBox="1"/>
      </cdr:nvSpPr>
      <cdr:spPr>
        <a:xfrm xmlns:a="http://schemas.openxmlformats.org/drawingml/2006/main">
          <a:off x="5715001" y="241607"/>
          <a:ext cx="99390" cy="280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ar-IQ" sz="1100" baseline="0"/>
            <a:t> </a:t>
          </a:r>
          <a:endParaRPr lang="en-GB" sz="1100"/>
        </a:p>
      </cdr:txBody>
    </cdr:sp>
  </cdr:relSizeAnchor>
  <cdr:relSizeAnchor xmlns:cdr="http://schemas.openxmlformats.org/drawingml/2006/chartDrawing">
    <cdr:from>
      <cdr:x>0.00907</cdr:x>
      <cdr:y>0.0301</cdr:y>
    </cdr:from>
    <cdr:to>
      <cdr:x>0.0523</cdr:x>
      <cdr:y>0.08961</cdr:y>
    </cdr:to>
    <cdr:sp macro="" textlink="">
      <cdr:nvSpPr>
        <cdr:cNvPr id="38" name="TextBox 12"/>
        <cdr:cNvSpPr txBox="1"/>
      </cdr:nvSpPr>
      <cdr:spPr>
        <a:xfrm xmlns:a="http://schemas.openxmlformats.org/drawingml/2006/main">
          <a:off x="95117" y="220761"/>
          <a:ext cx="453354" cy="4364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0.86115</cdr:x>
      <cdr:y>0.65957</cdr:y>
    </cdr:from>
    <cdr:to>
      <cdr:x>1</cdr:x>
      <cdr:y>1</cdr:y>
    </cdr:to>
    <cdr:sp macro="" textlink="">
      <cdr:nvSpPr>
        <cdr:cNvPr id="39" name="TextBox 11"/>
        <cdr:cNvSpPr txBox="1"/>
      </cdr:nvSpPr>
      <cdr:spPr>
        <a:xfrm xmlns:a="http://schemas.openxmlformats.org/drawingml/2006/main">
          <a:off x="5553075" y="2486024"/>
          <a:ext cx="89535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0.94017</cdr:x>
      <cdr:y>0.91489</cdr:y>
    </cdr:from>
    <cdr:to>
      <cdr:x>1</cdr:x>
      <cdr:y>1</cdr:y>
    </cdr:to>
    <cdr:sp macro="" textlink="">
      <cdr:nvSpPr>
        <cdr:cNvPr id="40" name="TextBox 13"/>
        <cdr:cNvSpPr txBox="1"/>
      </cdr:nvSpPr>
      <cdr:spPr>
        <a:xfrm xmlns:a="http://schemas.openxmlformats.org/drawingml/2006/main">
          <a:off x="5466521" y="2265725"/>
          <a:ext cx="347869" cy="210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0.45472</cdr:x>
      <cdr:y>0.05409</cdr:y>
    </cdr:from>
    <cdr:to>
      <cdr:x>0.62679</cdr:x>
      <cdr:y>0.38743</cdr:y>
    </cdr:to>
    <cdr:sp macro="" textlink="">
      <cdr:nvSpPr>
        <cdr:cNvPr id="41" name="TextBox 1"/>
        <cdr:cNvSpPr txBox="1"/>
      </cdr:nvSpPr>
      <cdr:spPr>
        <a:xfrm xmlns:a="http://schemas.openxmlformats.org/drawingml/2006/main">
          <a:off x="2416342" y="14839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0.46981</cdr:x>
      <cdr:y>0.07968</cdr:y>
    </cdr:from>
    <cdr:to>
      <cdr:x>0.64189</cdr:x>
      <cdr:y>0.41301</cdr:y>
    </cdr:to>
    <cdr:sp macro="" textlink="">
      <cdr:nvSpPr>
        <cdr:cNvPr id="42" name="TextBox 2"/>
        <cdr:cNvSpPr txBox="1"/>
      </cdr:nvSpPr>
      <cdr:spPr>
        <a:xfrm xmlns:a="http://schemas.openxmlformats.org/drawingml/2006/main">
          <a:off x="2496552" y="2185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</cdr:x>
      <cdr:y>0.09064</cdr:y>
    </cdr:from>
    <cdr:to>
      <cdr:x>0.57208</cdr:x>
      <cdr:y>0.42398</cdr:y>
    </cdr:to>
    <cdr:sp macro="" textlink="">
      <cdr:nvSpPr>
        <cdr:cNvPr id="43" name="TextBox 3"/>
        <cdr:cNvSpPr txBox="1"/>
      </cdr:nvSpPr>
      <cdr:spPr>
        <a:xfrm xmlns:a="http://schemas.openxmlformats.org/drawingml/2006/main">
          <a:off x="2125579" y="24865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0.69456</cdr:x>
      <cdr:y>0.10892</cdr:y>
    </cdr:from>
    <cdr:to>
      <cdr:x>0.87585</cdr:x>
      <cdr:y>0.70325</cdr:y>
    </cdr:to>
    <cdr:sp macro="" textlink="">
      <cdr:nvSpPr>
        <cdr:cNvPr id="44" name="TextBox 4"/>
        <cdr:cNvSpPr txBox="1"/>
      </cdr:nvSpPr>
      <cdr:spPr>
        <a:xfrm xmlns:a="http://schemas.openxmlformats.org/drawingml/2006/main">
          <a:off x="3328739" y="268648"/>
          <a:ext cx="868841" cy="146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0.39811</cdr:x>
      <cdr:y>0.06392</cdr:y>
    </cdr:from>
    <cdr:to>
      <cdr:x>0.57019</cdr:x>
      <cdr:y>0.3174</cdr:y>
    </cdr:to>
    <cdr:sp macro="" textlink="">
      <cdr:nvSpPr>
        <cdr:cNvPr id="45" name="TextBox 5"/>
        <cdr:cNvSpPr txBox="1"/>
      </cdr:nvSpPr>
      <cdr:spPr>
        <a:xfrm xmlns:a="http://schemas.openxmlformats.org/drawingml/2006/main">
          <a:off x="2115552" y="23060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0.46415</cdr:x>
      <cdr:y>0.1473</cdr:y>
    </cdr:from>
    <cdr:to>
      <cdr:x>0.63623</cdr:x>
      <cdr:y>0.40078</cdr:y>
    </cdr:to>
    <cdr:sp macro="" textlink="">
      <cdr:nvSpPr>
        <cdr:cNvPr id="46" name="TextBox 6"/>
        <cdr:cNvSpPr txBox="1"/>
      </cdr:nvSpPr>
      <cdr:spPr>
        <a:xfrm xmlns:a="http://schemas.openxmlformats.org/drawingml/2006/main">
          <a:off x="2466473" y="5313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0.49811</cdr:x>
      <cdr:y>0.0945</cdr:y>
    </cdr:from>
    <cdr:to>
      <cdr:x>0.67019</cdr:x>
      <cdr:y>0.34797</cdr:y>
    </cdr:to>
    <cdr:sp macro="" textlink="">
      <cdr:nvSpPr>
        <cdr:cNvPr id="47" name="TextBox 7"/>
        <cdr:cNvSpPr txBox="1"/>
      </cdr:nvSpPr>
      <cdr:spPr>
        <a:xfrm xmlns:a="http://schemas.openxmlformats.org/drawingml/2006/main">
          <a:off x="2646947" y="34089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0.51132</cdr:x>
      <cdr:y>0.07504</cdr:y>
    </cdr:from>
    <cdr:to>
      <cdr:x>0.6834</cdr:x>
      <cdr:y>0.32852</cdr:y>
    </cdr:to>
    <cdr:sp macro="" textlink="">
      <cdr:nvSpPr>
        <cdr:cNvPr id="48" name="TextBox 8"/>
        <cdr:cNvSpPr txBox="1"/>
      </cdr:nvSpPr>
      <cdr:spPr>
        <a:xfrm xmlns:a="http://schemas.openxmlformats.org/drawingml/2006/main">
          <a:off x="2717131" y="27071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0.49245</cdr:x>
      <cdr:y>0.13341</cdr:y>
    </cdr:from>
    <cdr:to>
      <cdr:x>0.66453</cdr:x>
      <cdr:y>0.38688</cdr:y>
    </cdr:to>
    <cdr:sp macro="" textlink="">
      <cdr:nvSpPr>
        <cdr:cNvPr id="49" name="TextBox 9"/>
        <cdr:cNvSpPr txBox="1"/>
      </cdr:nvSpPr>
      <cdr:spPr>
        <a:xfrm xmlns:a="http://schemas.openxmlformats.org/drawingml/2006/main">
          <a:off x="2616868" y="481263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0.85808</cdr:x>
      <cdr:y>0.86047</cdr:y>
    </cdr:from>
    <cdr:to>
      <cdr:x>0.93928</cdr:x>
      <cdr:y>0.94518</cdr:y>
    </cdr:to>
    <cdr:sp macro="" textlink="">
      <cdr:nvSpPr>
        <cdr:cNvPr id="50" name="TextBox 10"/>
        <cdr:cNvSpPr txBox="1"/>
      </cdr:nvSpPr>
      <cdr:spPr>
        <a:xfrm xmlns:a="http://schemas.openxmlformats.org/drawingml/2006/main" rot="10800000" flipH="1" flipV="1">
          <a:off x="6323352" y="3488770"/>
          <a:ext cx="598377" cy="3434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r"/>
          <a:r>
            <a:rPr lang="ar-IQ" sz="1100"/>
            <a:t>المحافظة</a:t>
          </a:r>
          <a:endParaRPr lang="en-GB" sz="1100"/>
        </a:p>
      </cdr:txBody>
    </cdr:sp>
  </cdr:relSizeAnchor>
  <cdr:relSizeAnchor xmlns:cdr="http://schemas.openxmlformats.org/drawingml/2006/chartDrawing">
    <cdr:from>
      <cdr:x>0.00816</cdr:x>
      <cdr:y>0.0039</cdr:y>
    </cdr:from>
    <cdr:to>
      <cdr:x>0.07316</cdr:x>
      <cdr:y>0.05521</cdr:y>
    </cdr:to>
    <cdr:sp macro="" textlink="">
      <cdr:nvSpPr>
        <cdr:cNvPr id="51" name="TextBox 12"/>
        <cdr:cNvSpPr txBox="1"/>
      </cdr:nvSpPr>
      <cdr:spPr>
        <a:xfrm xmlns:a="http://schemas.openxmlformats.org/drawingml/2006/main">
          <a:off x="74249" y="14247"/>
          <a:ext cx="591447" cy="187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ar-IQ" sz="1100"/>
            <a:t>العدد</a:t>
          </a:r>
          <a:endParaRPr lang="en-GB" sz="1100"/>
        </a:p>
      </cdr:txBody>
    </cdr:sp>
  </cdr:relSizeAnchor>
  <cdr:relSizeAnchor xmlns:cdr="http://schemas.openxmlformats.org/drawingml/2006/chartDrawing">
    <cdr:from>
      <cdr:x>0.86115</cdr:x>
      <cdr:y>0.65957</cdr:y>
    </cdr:from>
    <cdr:to>
      <cdr:x>1</cdr:x>
      <cdr:y>1</cdr:y>
    </cdr:to>
    <cdr:sp macro="" textlink="">
      <cdr:nvSpPr>
        <cdr:cNvPr id="52" name="TextBox 11"/>
        <cdr:cNvSpPr txBox="1"/>
      </cdr:nvSpPr>
      <cdr:spPr>
        <a:xfrm xmlns:a="http://schemas.openxmlformats.org/drawingml/2006/main">
          <a:off x="5553075" y="2486024"/>
          <a:ext cx="89535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  <cdr:relSizeAnchor xmlns:cdr="http://schemas.openxmlformats.org/drawingml/2006/chartDrawing">
    <cdr:from>
      <cdr:x>0.5698</cdr:x>
      <cdr:y>0.91489</cdr:y>
    </cdr:from>
    <cdr:to>
      <cdr:x>1</cdr:x>
      <cdr:y>1</cdr:y>
    </cdr:to>
    <cdr:sp macro="" textlink="">
      <cdr:nvSpPr>
        <cdr:cNvPr id="53" name="TextBox 13"/>
        <cdr:cNvSpPr txBox="1"/>
      </cdr:nvSpPr>
      <cdr:spPr>
        <a:xfrm xmlns:a="http://schemas.openxmlformats.org/drawingml/2006/main">
          <a:off x="3313044" y="2265725"/>
          <a:ext cx="2501347" cy="210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GB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22</xdr:row>
      <xdr:rowOff>161926</xdr:rowOff>
    </xdr:from>
    <xdr:to>
      <xdr:col>11</xdr:col>
      <xdr:colOff>114300</xdr:colOff>
      <xdr:row>23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982638150" y="3143251"/>
          <a:ext cx="5762626" cy="361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endParaRPr lang="en-US" sz="1200" b="1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161926</xdr:colOff>
      <xdr:row>21</xdr:row>
      <xdr:rowOff>142874</xdr:rowOff>
    </xdr:from>
    <xdr:to>
      <xdr:col>7</xdr:col>
      <xdr:colOff>200026</xdr:colOff>
      <xdr:row>23</xdr:row>
      <xdr:rowOff>247650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9982981049" y="5619749"/>
          <a:ext cx="3914775" cy="657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32847</xdr:colOff>
      <xdr:row>39</xdr:row>
      <xdr:rowOff>76639</xdr:rowOff>
    </xdr:from>
    <xdr:to>
      <xdr:col>3</xdr:col>
      <xdr:colOff>613106</xdr:colOff>
      <xdr:row>42</xdr:row>
      <xdr:rowOff>153277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0044889826" y="6152932"/>
          <a:ext cx="3218793" cy="7006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200" b="1" baseline="0"/>
            <a:t>                                                                                                                                                                                                                                            </a:t>
          </a:r>
          <a:endParaRPr lang="en-US" sz="12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1711</xdr:colOff>
      <xdr:row>22</xdr:row>
      <xdr:rowOff>85726</xdr:rowOff>
    </xdr:from>
    <xdr:to>
      <xdr:col>5</xdr:col>
      <xdr:colOff>620731</xdr:colOff>
      <xdr:row>23</xdr:row>
      <xdr:rowOff>104775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993084185" y="5072973"/>
          <a:ext cx="3326688" cy="2973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SA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 sz="1200"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319891</xdr:colOff>
      <xdr:row>39</xdr:row>
      <xdr:rowOff>192642</xdr:rowOff>
    </xdr:from>
    <xdr:to>
      <xdr:col>3</xdr:col>
      <xdr:colOff>781262</xdr:colOff>
      <xdr:row>41</xdr:row>
      <xdr:rowOff>32107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993961771" y="3660170"/>
          <a:ext cx="3083422" cy="2675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1"/>
          <a:r>
            <a:rPr lang="ar-IQ" b="1">
              <a:effectLst/>
            </a:rPr>
            <a:t>- تم حذف الجداول الصفرية للوزارات المتبقية</a:t>
          </a:r>
          <a:endParaRPr lang="en-US" b="1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O144"/>
  <sheetViews>
    <sheetView rightToLeft="1" topLeftCell="A4" zoomScaleNormal="100" zoomScaleSheetLayoutView="95" workbookViewId="0">
      <selection activeCell="B3" sqref="B3:H3"/>
    </sheetView>
  </sheetViews>
  <sheetFormatPr defaultRowHeight="12.75"/>
  <cols>
    <col min="1" max="1" width="3.28515625" customWidth="1"/>
    <col min="2" max="2" width="7.5703125" customWidth="1"/>
    <col min="3" max="3" width="15" customWidth="1"/>
    <col min="4" max="4" width="18.28515625" customWidth="1"/>
    <col min="5" max="5" width="10.42578125" customWidth="1"/>
    <col min="6" max="6" width="17.28515625" customWidth="1"/>
    <col min="7" max="7" width="12.42578125" customWidth="1"/>
    <col min="8" max="8" width="18.5703125" customWidth="1"/>
  </cols>
  <sheetData>
    <row r="2" spans="1:10" s="298" customFormat="1" ht="18" customHeight="1"/>
    <row r="3" spans="1:10" s="298" customFormat="1" ht="15.75" customHeight="1">
      <c r="B3" s="443" t="s">
        <v>217</v>
      </c>
      <c r="C3" s="443"/>
      <c r="D3" s="443"/>
      <c r="E3" s="443"/>
      <c r="F3" s="443"/>
      <c r="G3" s="443"/>
      <c r="H3" s="443"/>
    </row>
    <row r="4" spans="1:10" s="298" customFormat="1" ht="32.25" thickBot="1">
      <c r="B4" s="344" t="s">
        <v>33</v>
      </c>
      <c r="C4" s="345"/>
      <c r="D4" s="345"/>
      <c r="E4" s="345"/>
      <c r="F4" s="345"/>
      <c r="G4" s="345"/>
      <c r="H4" s="346" t="s">
        <v>23</v>
      </c>
    </row>
    <row r="5" spans="1:10" s="347" customFormat="1" ht="15.75" customHeight="1" thickTop="1" thickBot="1">
      <c r="B5" s="348"/>
      <c r="C5" s="444" t="s">
        <v>14</v>
      </c>
      <c r="D5" s="444"/>
      <c r="E5" s="444" t="s">
        <v>15</v>
      </c>
      <c r="F5" s="444"/>
      <c r="G5" s="444" t="s">
        <v>127</v>
      </c>
      <c r="H5" s="444"/>
    </row>
    <row r="6" spans="1:10" s="298" customFormat="1" ht="19.5" customHeight="1" thickBot="1">
      <c r="B6" s="349" t="s">
        <v>34</v>
      </c>
      <c r="C6" s="350" t="s">
        <v>8</v>
      </c>
      <c r="D6" s="351" t="s">
        <v>9</v>
      </c>
      <c r="E6" s="351" t="s">
        <v>8</v>
      </c>
      <c r="F6" s="351" t="s">
        <v>9</v>
      </c>
      <c r="G6" s="351" t="s">
        <v>8</v>
      </c>
      <c r="H6" s="351" t="s">
        <v>9</v>
      </c>
    </row>
    <row r="7" spans="1:10" s="298" customFormat="1" ht="18.75" customHeight="1">
      <c r="B7" s="352">
        <v>2014</v>
      </c>
      <c r="C7" s="353">
        <v>1073</v>
      </c>
      <c r="D7" s="353">
        <v>2312900</v>
      </c>
      <c r="E7" s="353">
        <v>1073</v>
      </c>
      <c r="F7" s="353">
        <v>2115355</v>
      </c>
      <c r="G7" s="353">
        <v>2146</v>
      </c>
      <c r="H7" s="353">
        <f>D7+F7</f>
        <v>4428255</v>
      </c>
    </row>
    <row r="8" spans="1:10" s="298" customFormat="1" ht="16.5" customHeight="1">
      <c r="B8" s="352">
        <v>2015</v>
      </c>
      <c r="C8" s="353">
        <v>406</v>
      </c>
      <c r="D8" s="353">
        <v>1189446</v>
      </c>
      <c r="E8" s="353">
        <v>523</v>
      </c>
      <c r="F8" s="353">
        <v>2170672</v>
      </c>
      <c r="G8" s="353">
        <v>929</v>
      </c>
      <c r="H8" s="353">
        <f>D8+F8</f>
        <v>3360118</v>
      </c>
    </row>
    <row r="9" spans="1:10" s="298" customFormat="1" ht="15.75" customHeight="1">
      <c r="B9" s="352">
        <v>2016</v>
      </c>
      <c r="C9" s="353">
        <v>212</v>
      </c>
      <c r="D9" s="353">
        <v>2044788</v>
      </c>
      <c r="E9" s="353">
        <v>299</v>
      </c>
      <c r="F9" s="353">
        <v>1346837</v>
      </c>
      <c r="G9" s="353">
        <v>511</v>
      </c>
      <c r="H9" s="353">
        <f>D9+F9</f>
        <v>3391625</v>
      </c>
      <c r="J9" s="298" t="s">
        <v>250</v>
      </c>
    </row>
    <row r="10" spans="1:10" s="298" customFormat="1" ht="16.5" customHeight="1">
      <c r="B10" s="352">
        <v>2017</v>
      </c>
      <c r="C10" s="353">
        <v>132</v>
      </c>
      <c r="D10" s="353">
        <v>544047</v>
      </c>
      <c r="E10" s="353">
        <v>191</v>
      </c>
      <c r="F10" s="353">
        <v>1408939</v>
      </c>
      <c r="G10" s="353">
        <v>323</v>
      </c>
      <c r="H10" s="353">
        <v>1952986</v>
      </c>
      <c r="J10" s="298" t="s">
        <v>250</v>
      </c>
    </row>
    <row r="11" spans="1:10" s="298" customFormat="1" ht="15.75" customHeight="1">
      <c r="A11" s="354"/>
      <c r="B11" s="352">
        <v>2018</v>
      </c>
      <c r="C11" s="353">
        <v>91</v>
      </c>
      <c r="D11" s="353">
        <v>176662</v>
      </c>
      <c r="E11" s="353">
        <v>184</v>
      </c>
      <c r="F11" s="353">
        <v>390403</v>
      </c>
      <c r="G11" s="353">
        <f>C11+E11</f>
        <v>275</v>
      </c>
      <c r="H11" s="353">
        <f>D11+F11</f>
        <v>567065</v>
      </c>
      <c r="J11" s="298" t="s">
        <v>250</v>
      </c>
    </row>
    <row r="12" spans="1:10" s="298" customFormat="1" ht="15.75">
      <c r="B12" s="352">
        <v>2019</v>
      </c>
      <c r="C12" s="353">
        <v>321</v>
      </c>
      <c r="D12" s="353">
        <v>432193</v>
      </c>
      <c r="E12" s="353">
        <v>370</v>
      </c>
      <c r="F12" s="353">
        <v>2359198</v>
      </c>
      <c r="G12" s="353">
        <v>691</v>
      </c>
      <c r="H12" s="353">
        <f>D12+F12</f>
        <v>2791391</v>
      </c>
      <c r="J12" s="298" t="s">
        <v>250</v>
      </c>
    </row>
    <row r="13" spans="1:10" s="298" customFormat="1" ht="12" customHeight="1">
      <c r="A13" s="354"/>
      <c r="B13" s="352">
        <v>2020</v>
      </c>
      <c r="C13" s="353">
        <v>216</v>
      </c>
      <c r="D13" s="353">
        <v>393912</v>
      </c>
      <c r="E13" s="353">
        <v>335</v>
      </c>
      <c r="F13" s="353">
        <v>1574023</v>
      </c>
      <c r="G13" s="353">
        <v>551</v>
      </c>
      <c r="H13" s="353">
        <v>1967935</v>
      </c>
      <c r="J13" s="298" t="s">
        <v>250</v>
      </c>
    </row>
    <row r="14" spans="1:10" s="298" customFormat="1" ht="20.25" customHeight="1">
      <c r="B14" s="352">
        <v>2021</v>
      </c>
      <c r="C14" s="353">
        <v>310</v>
      </c>
      <c r="D14" s="353">
        <v>589421</v>
      </c>
      <c r="E14" s="353">
        <v>737</v>
      </c>
      <c r="F14" s="353">
        <v>1968578</v>
      </c>
      <c r="G14" s="353">
        <v>1047</v>
      </c>
      <c r="H14" s="353">
        <v>2557999</v>
      </c>
      <c r="J14" s="298" t="s">
        <v>250</v>
      </c>
    </row>
    <row r="15" spans="1:10" s="298" customFormat="1" ht="18.75" customHeight="1">
      <c r="B15" s="355">
        <v>2022</v>
      </c>
      <c r="C15" s="353">
        <v>496</v>
      </c>
      <c r="D15" s="353">
        <v>838402</v>
      </c>
      <c r="E15" s="353">
        <v>1153</v>
      </c>
      <c r="F15" s="353">
        <v>3547128</v>
      </c>
      <c r="G15" s="353">
        <v>1649</v>
      </c>
      <c r="H15" s="353">
        <v>4385531</v>
      </c>
      <c r="J15" s="298" t="s">
        <v>250</v>
      </c>
    </row>
    <row r="16" spans="1:10" s="298" customFormat="1" ht="15.75">
      <c r="B16" s="352">
        <v>2023</v>
      </c>
      <c r="C16" s="353">
        <v>604</v>
      </c>
      <c r="D16" s="353">
        <v>1320777</v>
      </c>
      <c r="E16" s="353">
        <v>1400</v>
      </c>
      <c r="F16" s="353">
        <v>5896605</v>
      </c>
      <c r="G16" s="353">
        <v>2004</v>
      </c>
      <c r="H16" s="353">
        <v>7217384</v>
      </c>
      <c r="J16" s="298" t="s">
        <v>250</v>
      </c>
    </row>
    <row r="17" spans="2:93" s="298" customFormat="1" ht="15" customHeight="1">
      <c r="B17" s="352">
        <v>2024</v>
      </c>
      <c r="C17" s="353">
        <v>187</v>
      </c>
      <c r="D17" s="353">
        <v>236068</v>
      </c>
      <c r="E17" s="353">
        <v>432</v>
      </c>
      <c r="F17" s="353">
        <v>960799</v>
      </c>
      <c r="G17" s="353">
        <v>619</v>
      </c>
      <c r="H17" s="353">
        <v>1196868</v>
      </c>
      <c r="J17" s="298" t="s">
        <v>250</v>
      </c>
    </row>
    <row r="18" spans="2:93" s="358" customFormat="1" ht="14.25" customHeight="1">
      <c r="B18" s="356">
        <v>2025</v>
      </c>
      <c r="C18" s="356">
        <v>805</v>
      </c>
      <c r="D18" s="357">
        <v>9436980</v>
      </c>
      <c r="E18" s="357">
        <v>1474</v>
      </c>
      <c r="F18" s="357">
        <v>14726900</v>
      </c>
      <c r="G18" s="356">
        <v>2279</v>
      </c>
      <c r="H18" s="357">
        <v>24163881</v>
      </c>
      <c r="I18" s="354"/>
      <c r="J18" s="354" t="s">
        <v>250</v>
      </c>
      <c r="K18" s="354"/>
      <c r="L18" s="354"/>
      <c r="M18" s="354"/>
      <c r="N18" s="354"/>
      <c r="O18" s="354"/>
      <c r="P18" s="354"/>
      <c r="Q18" s="354"/>
      <c r="R18" s="354"/>
      <c r="S18" s="354"/>
      <c r="T18" s="354"/>
      <c r="U18" s="354"/>
      <c r="V18" s="354"/>
      <c r="W18" s="354"/>
      <c r="X18" s="354"/>
      <c r="Y18" s="354"/>
      <c r="Z18" s="354"/>
      <c r="AA18" s="354"/>
      <c r="AB18" s="354"/>
      <c r="AC18" s="354"/>
      <c r="AD18" s="354"/>
      <c r="AE18" s="354"/>
      <c r="AF18" s="354"/>
      <c r="AG18" s="354"/>
      <c r="AH18" s="354"/>
      <c r="AI18" s="354"/>
      <c r="AJ18" s="354"/>
      <c r="AK18" s="354"/>
      <c r="AL18" s="354"/>
      <c r="AM18" s="354"/>
      <c r="AN18" s="354"/>
      <c r="AO18" s="354"/>
      <c r="AP18" s="354"/>
      <c r="AQ18" s="354"/>
      <c r="AR18" s="354"/>
      <c r="AS18" s="354"/>
      <c r="AT18" s="354"/>
      <c r="AU18" s="354"/>
      <c r="AV18" s="354"/>
      <c r="AW18" s="354"/>
      <c r="AX18" s="354"/>
      <c r="AY18" s="354"/>
      <c r="AZ18" s="354"/>
      <c r="BA18" s="354"/>
      <c r="BB18" s="354"/>
      <c r="BC18" s="354"/>
      <c r="BD18" s="354"/>
      <c r="BE18" s="354"/>
      <c r="BF18" s="354"/>
      <c r="BG18" s="354"/>
      <c r="BH18" s="354"/>
      <c r="BI18" s="354"/>
      <c r="BJ18" s="354"/>
      <c r="BK18" s="354"/>
      <c r="BL18" s="354"/>
      <c r="BM18" s="354"/>
      <c r="BN18" s="354"/>
      <c r="BO18" s="354"/>
      <c r="BP18" s="354"/>
      <c r="BQ18" s="354"/>
      <c r="BR18" s="354"/>
      <c r="BS18" s="354"/>
      <c r="BT18" s="354"/>
      <c r="BU18" s="354"/>
      <c r="BV18" s="354"/>
      <c r="BW18" s="354"/>
      <c r="BX18" s="354"/>
      <c r="BY18" s="354"/>
      <c r="BZ18" s="354"/>
      <c r="CA18" s="354"/>
      <c r="CB18" s="354"/>
      <c r="CC18" s="354"/>
      <c r="CD18" s="354"/>
      <c r="CE18" s="354"/>
      <c r="CF18" s="354"/>
      <c r="CG18" s="354"/>
      <c r="CH18" s="354"/>
      <c r="CI18" s="354"/>
      <c r="CJ18" s="354"/>
      <c r="CK18" s="354"/>
      <c r="CL18" s="354"/>
      <c r="CM18" s="354"/>
      <c r="CN18" s="354"/>
      <c r="CO18" s="354"/>
    </row>
    <row r="19" spans="2:93" s="298" customFormat="1" ht="15.75">
      <c r="B19" s="352"/>
      <c r="J19" s="298" t="s">
        <v>250</v>
      </c>
    </row>
    <row r="20" spans="2:93" s="298" customFormat="1" ht="15">
      <c r="J20" s="298" t="s">
        <v>250</v>
      </c>
    </row>
    <row r="21" spans="2:93" s="298" customFormat="1" ht="15">
      <c r="J21" s="298" t="s">
        <v>250</v>
      </c>
    </row>
    <row r="22" spans="2:93" s="298" customFormat="1" ht="15">
      <c r="J22" s="298" t="s">
        <v>250</v>
      </c>
    </row>
    <row r="23" spans="2:93" s="298" customFormat="1" ht="15">
      <c r="J23" s="298" t="s">
        <v>250</v>
      </c>
    </row>
    <row r="24" spans="2:93" s="298" customFormat="1" ht="15">
      <c r="J24" s="298" t="s">
        <v>250</v>
      </c>
    </row>
    <row r="25" spans="2:93" s="298" customFormat="1" ht="15">
      <c r="J25" s="298" t="s">
        <v>250</v>
      </c>
    </row>
    <row r="26" spans="2:93" s="298" customFormat="1" ht="15">
      <c r="J26" s="298" t="s">
        <v>250</v>
      </c>
    </row>
    <row r="27" spans="2:93" s="298" customFormat="1" ht="15">
      <c r="J27" s="298" t="s">
        <v>250</v>
      </c>
    </row>
    <row r="28" spans="2:93" s="298" customFormat="1" ht="15">
      <c r="F28" s="298" t="s">
        <v>27</v>
      </c>
      <c r="J28" s="298" t="s">
        <v>250</v>
      </c>
    </row>
    <row r="29" spans="2:93" s="298" customFormat="1" ht="15">
      <c r="J29" s="298" t="s">
        <v>250</v>
      </c>
    </row>
    <row r="30" spans="2:93" s="298" customFormat="1" ht="15.75">
      <c r="D30" s="96"/>
      <c r="E30" s="359"/>
      <c r="J30" s="298" t="s">
        <v>250</v>
      </c>
    </row>
    <row r="31" spans="2:93" s="298" customFormat="1" ht="18" customHeight="1">
      <c r="E31" s="96"/>
      <c r="J31" s="298" t="s">
        <v>250</v>
      </c>
    </row>
    <row r="32" spans="2:93" s="298" customFormat="1" ht="16.5" customHeight="1">
      <c r="E32" s="96"/>
      <c r="J32" s="298" t="s">
        <v>250</v>
      </c>
    </row>
    <row r="33" spans="3:10" s="298" customFormat="1" ht="16.5" customHeight="1">
      <c r="E33" s="96"/>
      <c r="J33" s="298" t="s">
        <v>250</v>
      </c>
    </row>
    <row r="34" spans="3:10" s="298" customFormat="1" ht="15.75">
      <c r="E34" s="96"/>
      <c r="J34" s="298" t="s">
        <v>250</v>
      </c>
    </row>
    <row r="35" spans="3:10" s="298" customFormat="1" ht="15.75">
      <c r="E35" s="96"/>
      <c r="J35" s="298" t="s">
        <v>250</v>
      </c>
    </row>
    <row r="36" spans="3:10" s="298" customFormat="1" ht="15.75">
      <c r="E36" s="96"/>
      <c r="J36" s="298" t="s">
        <v>250</v>
      </c>
    </row>
    <row r="37" spans="3:10" s="298" customFormat="1" ht="15">
      <c r="J37" s="298" t="s">
        <v>250</v>
      </c>
    </row>
    <row r="38" spans="3:10" s="298" customFormat="1" ht="15">
      <c r="J38" s="298" t="s">
        <v>250</v>
      </c>
    </row>
    <row r="39" spans="3:10">
      <c r="C39" s="97"/>
      <c r="J39" t="s">
        <v>250</v>
      </c>
    </row>
    <row r="40" spans="3:10">
      <c r="C40" s="97"/>
      <c r="J40" t="s">
        <v>250</v>
      </c>
    </row>
    <row r="41" spans="3:10">
      <c r="C41" s="97"/>
      <c r="J41" t="s">
        <v>250</v>
      </c>
    </row>
    <row r="42" spans="3:10">
      <c r="C42" s="97"/>
      <c r="J42" t="s">
        <v>250</v>
      </c>
    </row>
    <row r="43" spans="3:10">
      <c r="C43" s="97"/>
      <c r="J43" t="s">
        <v>250</v>
      </c>
    </row>
    <row r="44" spans="3:10" ht="15.75">
      <c r="E44" s="96"/>
      <c r="F44" s="96"/>
      <c r="G44" s="96"/>
      <c r="J44" t="s">
        <v>250</v>
      </c>
    </row>
    <row r="45" spans="3:10">
      <c r="E45" s="100"/>
      <c r="J45" t="s">
        <v>250</v>
      </c>
    </row>
    <row r="46" spans="3:10">
      <c r="J46" t="s">
        <v>250</v>
      </c>
    </row>
    <row r="47" spans="3:10">
      <c r="J47" t="s">
        <v>250</v>
      </c>
    </row>
    <row r="48" spans="3:10">
      <c r="J48" t="s">
        <v>250</v>
      </c>
    </row>
    <row r="49" spans="10:10">
      <c r="J49" t="s">
        <v>250</v>
      </c>
    </row>
    <row r="50" spans="10:10">
      <c r="J50" t="s">
        <v>250</v>
      </c>
    </row>
    <row r="51" spans="10:10">
      <c r="J51" t="s">
        <v>250</v>
      </c>
    </row>
    <row r="52" spans="10:10">
      <c r="J52" t="s">
        <v>250</v>
      </c>
    </row>
    <row r="53" spans="10:10">
      <c r="J53" t="s">
        <v>250</v>
      </c>
    </row>
    <row r="54" spans="10:10">
      <c r="J54" t="s">
        <v>250</v>
      </c>
    </row>
    <row r="55" spans="10:10">
      <c r="J55" t="s">
        <v>250</v>
      </c>
    </row>
    <row r="56" spans="10:10">
      <c r="J56" t="s">
        <v>250</v>
      </c>
    </row>
    <row r="57" spans="10:10">
      <c r="J57" t="s">
        <v>250</v>
      </c>
    </row>
    <row r="58" spans="10:10">
      <c r="J58" t="s">
        <v>250</v>
      </c>
    </row>
    <row r="59" spans="10:10">
      <c r="J59" t="s">
        <v>250</v>
      </c>
    </row>
    <row r="60" spans="10:10">
      <c r="J60" t="s">
        <v>250</v>
      </c>
    </row>
    <row r="61" spans="10:10">
      <c r="J61" t="s">
        <v>250</v>
      </c>
    </row>
    <row r="62" spans="10:10">
      <c r="J62" t="s">
        <v>250</v>
      </c>
    </row>
    <row r="63" spans="10:10">
      <c r="J63" t="s">
        <v>250</v>
      </c>
    </row>
    <row r="64" spans="10:10">
      <c r="J64" t="s">
        <v>250</v>
      </c>
    </row>
    <row r="65" spans="10:10">
      <c r="J65" t="s">
        <v>250</v>
      </c>
    </row>
    <row r="66" spans="10:10">
      <c r="J66" t="s">
        <v>250</v>
      </c>
    </row>
    <row r="67" spans="10:10">
      <c r="J67" t="s">
        <v>250</v>
      </c>
    </row>
    <row r="68" spans="10:10">
      <c r="J68" t="s">
        <v>250</v>
      </c>
    </row>
    <row r="69" spans="10:10">
      <c r="J69" t="s">
        <v>250</v>
      </c>
    </row>
    <row r="70" spans="10:10">
      <c r="J70" t="s">
        <v>250</v>
      </c>
    </row>
    <row r="71" spans="10:10">
      <c r="J71" t="s">
        <v>250</v>
      </c>
    </row>
    <row r="72" spans="10:10">
      <c r="J72" t="s">
        <v>250</v>
      </c>
    </row>
    <row r="73" spans="10:10">
      <c r="J73" t="s">
        <v>250</v>
      </c>
    </row>
    <row r="74" spans="10:10">
      <c r="J74" t="s">
        <v>250</v>
      </c>
    </row>
    <row r="75" spans="10:10">
      <c r="J75" t="s">
        <v>250</v>
      </c>
    </row>
    <row r="76" spans="10:10">
      <c r="J76" t="s">
        <v>250</v>
      </c>
    </row>
    <row r="77" spans="10:10">
      <c r="J77" t="s">
        <v>250</v>
      </c>
    </row>
    <row r="78" spans="10:10">
      <c r="J78" t="s">
        <v>250</v>
      </c>
    </row>
    <row r="79" spans="10:10">
      <c r="J79" t="s">
        <v>250</v>
      </c>
    </row>
    <row r="80" spans="10:10">
      <c r="J80" t="s">
        <v>250</v>
      </c>
    </row>
    <row r="81" spans="10:10">
      <c r="J81" t="s">
        <v>250</v>
      </c>
    </row>
    <row r="82" spans="10:10">
      <c r="J82" t="s">
        <v>250</v>
      </c>
    </row>
    <row r="83" spans="10:10">
      <c r="J83" t="s">
        <v>250</v>
      </c>
    </row>
    <row r="84" spans="10:10">
      <c r="J84" t="s">
        <v>250</v>
      </c>
    </row>
    <row r="85" spans="10:10">
      <c r="J85" t="s">
        <v>250</v>
      </c>
    </row>
    <row r="86" spans="10:10">
      <c r="J86" t="s">
        <v>250</v>
      </c>
    </row>
    <row r="87" spans="10:10">
      <c r="J87" t="s">
        <v>250</v>
      </c>
    </row>
    <row r="88" spans="10:10">
      <c r="J88" t="s">
        <v>250</v>
      </c>
    </row>
    <row r="89" spans="10:10">
      <c r="J89" t="s">
        <v>250</v>
      </c>
    </row>
    <row r="90" spans="10:10">
      <c r="J90" t="s">
        <v>250</v>
      </c>
    </row>
    <row r="91" spans="10:10">
      <c r="J91" t="s">
        <v>250</v>
      </c>
    </row>
    <row r="92" spans="10:10">
      <c r="J92" t="s">
        <v>250</v>
      </c>
    </row>
    <row r="93" spans="10:10">
      <c r="J93" t="s">
        <v>250</v>
      </c>
    </row>
    <row r="94" spans="10:10">
      <c r="J94" t="s">
        <v>250</v>
      </c>
    </row>
    <row r="95" spans="10:10">
      <c r="J95" t="s">
        <v>250</v>
      </c>
    </row>
    <row r="96" spans="10:10">
      <c r="J96" t="s">
        <v>250</v>
      </c>
    </row>
    <row r="97" spans="10:10">
      <c r="J97" t="s">
        <v>250</v>
      </c>
    </row>
    <row r="98" spans="10:10">
      <c r="J98" t="s">
        <v>250</v>
      </c>
    </row>
    <row r="99" spans="10:10">
      <c r="J99" t="s">
        <v>250</v>
      </c>
    </row>
    <row r="100" spans="10:10">
      <c r="J100" t="s">
        <v>250</v>
      </c>
    </row>
    <row r="101" spans="10:10">
      <c r="J101" t="s">
        <v>250</v>
      </c>
    </row>
    <row r="102" spans="10:10">
      <c r="J102" t="s">
        <v>250</v>
      </c>
    </row>
    <row r="103" spans="10:10">
      <c r="J103" t="s">
        <v>250</v>
      </c>
    </row>
    <row r="104" spans="10:10">
      <c r="J104" t="s">
        <v>250</v>
      </c>
    </row>
    <row r="105" spans="10:10">
      <c r="J105" t="s">
        <v>250</v>
      </c>
    </row>
    <row r="106" spans="10:10">
      <c r="J106" t="s">
        <v>250</v>
      </c>
    </row>
    <row r="107" spans="10:10">
      <c r="J107" t="s">
        <v>250</v>
      </c>
    </row>
    <row r="108" spans="10:10">
      <c r="J108" t="s">
        <v>250</v>
      </c>
    </row>
    <row r="109" spans="10:10">
      <c r="J109" t="s">
        <v>250</v>
      </c>
    </row>
    <row r="110" spans="10:10">
      <c r="J110" t="s">
        <v>250</v>
      </c>
    </row>
    <row r="111" spans="10:10">
      <c r="J111" t="s">
        <v>250</v>
      </c>
    </row>
    <row r="112" spans="10:10">
      <c r="J112" t="s">
        <v>250</v>
      </c>
    </row>
    <row r="113" spans="10:10">
      <c r="J113" t="s">
        <v>250</v>
      </c>
    </row>
    <row r="114" spans="10:10">
      <c r="J114" t="s">
        <v>250</v>
      </c>
    </row>
    <row r="115" spans="10:10">
      <c r="J115" t="s">
        <v>250</v>
      </c>
    </row>
    <row r="116" spans="10:10">
      <c r="J116" t="s">
        <v>250</v>
      </c>
    </row>
    <row r="117" spans="10:10">
      <c r="J117" t="s">
        <v>250</v>
      </c>
    </row>
    <row r="118" spans="10:10">
      <c r="J118" t="s">
        <v>250</v>
      </c>
    </row>
    <row r="119" spans="10:10">
      <c r="J119" t="s">
        <v>250</v>
      </c>
    </row>
    <row r="120" spans="10:10">
      <c r="J120" t="s">
        <v>250</v>
      </c>
    </row>
    <row r="121" spans="10:10">
      <c r="J121" t="s">
        <v>250</v>
      </c>
    </row>
    <row r="122" spans="10:10">
      <c r="J122" t="s">
        <v>250</v>
      </c>
    </row>
    <row r="123" spans="10:10">
      <c r="J123" t="s">
        <v>250</v>
      </c>
    </row>
    <row r="124" spans="10:10">
      <c r="J124" t="s">
        <v>250</v>
      </c>
    </row>
    <row r="125" spans="10:10">
      <c r="J125" t="s">
        <v>250</v>
      </c>
    </row>
    <row r="126" spans="10:10">
      <c r="J126" t="s">
        <v>250</v>
      </c>
    </row>
    <row r="127" spans="10:10">
      <c r="J127" t="s">
        <v>250</v>
      </c>
    </row>
    <row r="128" spans="10:10">
      <c r="J128" t="s">
        <v>250</v>
      </c>
    </row>
    <row r="129" spans="10:10">
      <c r="J129" t="s">
        <v>250</v>
      </c>
    </row>
    <row r="130" spans="10:10">
      <c r="J130" t="s">
        <v>250</v>
      </c>
    </row>
    <row r="131" spans="10:10">
      <c r="J131" t="s">
        <v>250</v>
      </c>
    </row>
    <row r="132" spans="10:10">
      <c r="J132" t="s">
        <v>250</v>
      </c>
    </row>
    <row r="133" spans="10:10">
      <c r="J133" t="s">
        <v>250</v>
      </c>
    </row>
    <row r="134" spans="10:10">
      <c r="J134" t="s">
        <v>250</v>
      </c>
    </row>
    <row r="135" spans="10:10">
      <c r="J135" t="s">
        <v>250</v>
      </c>
    </row>
    <row r="136" spans="10:10">
      <c r="J136" t="s">
        <v>250</v>
      </c>
    </row>
    <row r="137" spans="10:10">
      <c r="J137" t="s">
        <v>250</v>
      </c>
    </row>
    <row r="138" spans="10:10">
      <c r="J138" t="s">
        <v>250</v>
      </c>
    </row>
    <row r="139" spans="10:10">
      <c r="J139" t="s">
        <v>250</v>
      </c>
    </row>
    <row r="140" spans="10:10">
      <c r="J140" t="s">
        <v>250</v>
      </c>
    </row>
    <row r="141" spans="10:10">
      <c r="J141" t="s">
        <v>250</v>
      </c>
    </row>
    <row r="142" spans="10:10">
      <c r="J142" t="s">
        <v>250</v>
      </c>
    </row>
    <row r="143" spans="10:10">
      <c r="J143" t="s">
        <v>250</v>
      </c>
    </row>
    <row r="144" spans="10:10">
      <c r="J144" t="s">
        <v>250</v>
      </c>
    </row>
  </sheetData>
  <mergeCells count="4">
    <mergeCell ref="B3:H3"/>
    <mergeCell ref="C5:D5"/>
    <mergeCell ref="E5:F5"/>
    <mergeCell ref="G5:H5"/>
  </mergeCells>
  <printOptions horizontalCentered="1" verticalCentered="1"/>
  <pageMargins left="0.31496062992125984" right="0.15748031496062992" top="0.74803149606299213" bottom="0.98425196850393704" header="0.31496062992125984" footer="0.31496062992125984"/>
  <pageSetup paperSize="9" scale="85" orientation="portrait" r:id="rId1"/>
  <headerFooter>
    <oddFooter xml:space="preserve">&amp;C&amp;14 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rightToLeft="1" view="pageBreakPreview" zoomScale="86" zoomScaleSheetLayoutView="86" workbookViewId="0">
      <selection activeCell="E7" sqref="E7"/>
    </sheetView>
  </sheetViews>
  <sheetFormatPr defaultColWidth="9.140625" defaultRowHeight="21.95" customHeight="1"/>
  <cols>
    <col min="1" max="1" width="4.28515625" style="13" customWidth="1"/>
    <col min="2" max="2" width="3.140625" style="13" customWidth="1"/>
    <col min="3" max="3" width="16.140625" style="47" customWidth="1"/>
    <col min="4" max="4" width="6.28515625" style="8" customWidth="1"/>
    <col min="5" max="5" width="13.28515625" style="8" customWidth="1"/>
    <col min="6" max="6" width="0.140625" style="8" hidden="1" customWidth="1"/>
    <col min="7" max="7" width="8.5703125" style="8" customWidth="1"/>
    <col min="8" max="8" width="14.28515625" style="8" customWidth="1"/>
    <col min="9" max="9" width="0.28515625" style="8" hidden="1" customWidth="1"/>
    <col min="10" max="10" width="7.7109375" style="8" customWidth="1"/>
    <col min="11" max="11" width="17.140625" style="8" customWidth="1"/>
    <col min="12" max="12" width="11.42578125" style="8" customWidth="1"/>
    <col min="13" max="13" width="23.42578125" style="8" customWidth="1"/>
    <col min="14" max="14" width="1.140625" style="8" hidden="1" customWidth="1"/>
    <col min="15" max="16384" width="9.140625" style="13"/>
  </cols>
  <sheetData>
    <row r="1" spans="1:23" ht="21.75" customHeight="1">
      <c r="C1" s="445" t="s">
        <v>192</v>
      </c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</row>
    <row r="2" spans="1:23" ht="21.75" customHeight="1" thickBot="1">
      <c r="C2" s="482" t="s">
        <v>122</v>
      </c>
      <c r="D2" s="482"/>
      <c r="E2" s="376"/>
      <c r="F2" s="376"/>
      <c r="G2" s="376"/>
      <c r="H2" s="376"/>
      <c r="I2" s="376"/>
      <c r="J2" s="376"/>
      <c r="K2" s="376"/>
      <c r="L2" s="376"/>
      <c r="M2" s="482" t="s">
        <v>37</v>
      </c>
      <c r="N2" s="482"/>
    </row>
    <row r="3" spans="1:23" ht="21.95" customHeight="1" thickTop="1">
      <c r="C3" s="452" t="s">
        <v>48</v>
      </c>
      <c r="D3" s="454" t="s">
        <v>45</v>
      </c>
      <c r="E3" s="454"/>
      <c r="F3" s="366"/>
      <c r="G3" s="454" t="s">
        <v>91</v>
      </c>
      <c r="H3" s="454"/>
      <c r="I3" s="366" t="s">
        <v>46</v>
      </c>
      <c r="J3" s="454" t="s">
        <v>99</v>
      </c>
      <c r="K3" s="454"/>
      <c r="L3" s="454" t="s">
        <v>64</v>
      </c>
      <c r="M3" s="454"/>
      <c r="N3" s="11"/>
      <c r="O3" s="30"/>
    </row>
    <row r="4" spans="1:23" ht="21.95" customHeight="1" thickBot="1">
      <c r="C4" s="453"/>
      <c r="D4" s="406" t="s">
        <v>8</v>
      </c>
      <c r="E4" s="407" t="s">
        <v>9</v>
      </c>
      <c r="F4" s="406"/>
      <c r="G4" s="406" t="s">
        <v>8</v>
      </c>
      <c r="H4" s="406" t="s">
        <v>9</v>
      </c>
      <c r="I4" s="406"/>
      <c r="J4" s="406" t="s">
        <v>74</v>
      </c>
      <c r="K4" s="406" t="s">
        <v>9</v>
      </c>
      <c r="L4" s="406" t="s">
        <v>8</v>
      </c>
      <c r="M4" s="407" t="s">
        <v>9</v>
      </c>
      <c r="N4" s="33"/>
      <c r="O4" s="30"/>
    </row>
    <row r="5" spans="1:23" ht="21.95" customHeight="1" thickTop="1">
      <c r="C5" s="391" t="s">
        <v>72</v>
      </c>
      <c r="D5" s="408">
        <v>1</v>
      </c>
      <c r="E5" s="156">
        <v>4167081</v>
      </c>
      <c r="F5" s="408"/>
      <c r="G5" s="408">
        <v>1</v>
      </c>
      <c r="H5" s="156">
        <v>5748610</v>
      </c>
      <c r="I5" s="408"/>
      <c r="J5" s="408">
        <v>0</v>
      </c>
      <c r="K5" s="156">
        <v>0</v>
      </c>
      <c r="L5" s="408">
        <v>10</v>
      </c>
      <c r="M5" s="156">
        <v>4522575</v>
      </c>
      <c r="N5" s="33"/>
    </row>
    <row r="6" spans="1:23" ht="16.5" customHeight="1">
      <c r="C6" s="391" t="s">
        <v>12</v>
      </c>
      <c r="D6" s="408">
        <v>0</v>
      </c>
      <c r="E6" s="156">
        <v>0</v>
      </c>
      <c r="F6" s="408"/>
      <c r="G6" s="408">
        <v>0</v>
      </c>
      <c r="H6" s="408">
        <v>0</v>
      </c>
      <c r="I6" s="408"/>
      <c r="J6" s="408">
        <v>0</v>
      </c>
      <c r="K6" s="408">
        <v>0</v>
      </c>
      <c r="L6" s="408">
        <v>0</v>
      </c>
      <c r="M6" s="156">
        <v>0</v>
      </c>
      <c r="N6" s="409"/>
    </row>
    <row r="7" spans="1:23" ht="16.5" customHeight="1">
      <c r="C7" s="391" t="s">
        <v>1</v>
      </c>
      <c r="D7" s="408">
        <v>0</v>
      </c>
      <c r="E7" s="156">
        <v>0</v>
      </c>
      <c r="F7" s="408"/>
      <c r="G7" s="408">
        <v>0</v>
      </c>
      <c r="H7" s="408">
        <v>0</v>
      </c>
      <c r="I7" s="408"/>
      <c r="J7" s="408">
        <v>0</v>
      </c>
      <c r="K7" s="408">
        <v>0</v>
      </c>
      <c r="L7" s="408">
        <v>1</v>
      </c>
      <c r="M7" s="156">
        <v>1084923</v>
      </c>
      <c r="N7" s="409"/>
    </row>
    <row r="8" spans="1:23" s="16" customFormat="1" ht="16.5" customHeight="1">
      <c r="C8" s="391" t="s">
        <v>59</v>
      </c>
      <c r="D8" s="408">
        <v>1</v>
      </c>
      <c r="E8" s="156">
        <v>603975</v>
      </c>
      <c r="F8" s="408"/>
      <c r="G8" s="408">
        <v>0</v>
      </c>
      <c r="H8" s="408">
        <v>0</v>
      </c>
      <c r="I8" s="408"/>
      <c r="J8" s="408">
        <v>0</v>
      </c>
      <c r="K8" s="408">
        <v>0</v>
      </c>
      <c r="L8" s="408">
        <v>19</v>
      </c>
      <c r="M8" s="156">
        <v>17798133</v>
      </c>
      <c r="N8" s="410"/>
    </row>
    <row r="9" spans="1:23" s="20" customFormat="1" ht="16.5" customHeight="1">
      <c r="A9" s="16"/>
      <c r="B9" s="16"/>
      <c r="C9" s="391" t="s">
        <v>2</v>
      </c>
      <c r="D9" s="408">
        <v>0</v>
      </c>
      <c r="E9" s="156">
        <v>0</v>
      </c>
      <c r="F9" s="408"/>
      <c r="G9" s="408">
        <v>0</v>
      </c>
      <c r="H9" s="156">
        <v>0</v>
      </c>
      <c r="I9" s="408"/>
      <c r="J9" s="408">
        <v>0</v>
      </c>
      <c r="K9" s="156">
        <v>0</v>
      </c>
      <c r="L9" s="408">
        <v>25</v>
      </c>
      <c r="M9" s="156">
        <v>116850523</v>
      </c>
      <c r="N9" s="33"/>
      <c r="O9" s="16"/>
      <c r="P9" s="16"/>
    </row>
    <row r="10" spans="1:23" s="16" customFormat="1" ht="16.5" customHeight="1">
      <c r="C10" s="391" t="s">
        <v>3</v>
      </c>
      <c r="D10" s="408">
        <v>2</v>
      </c>
      <c r="E10" s="156">
        <v>4481533</v>
      </c>
      <c r="F10" s="408"/>
      <c r="G10" s="408">
        <v>0</v>
      </c>
      <c r="H10" s="408">
        <v>0</v>
      </c>
      <c r="I10" s="408"/>
      <c r="J10" s="408">
        <v>0</v>
      </c>
      <c r="K10" s="408">
        <v>0</v>
      </c>
      <c r="L10" s="408">
        <v>13</v>
      </c>
      <c r="M10" s="156">
        <v>19925383</v>
      </c>
      <c r="N10" s="410"/>
    </row>
    <row r="11" spans="1:23" ht="16.5" customHeight="1">
      <c r="A11" s="16"/>
      <c r="B11" s="16"/>
      <c r="C11" s="391" t="s">
        <v>60</v>
      </c>
      <c r="D11" s="408">
        <v>1</v>
      </c>
      <c r="E11" s="156">
        <v>897000</v>
      </c>
      <c r="F11" s="408"/>
      <c r="G11" s="408">
        <v>0</v>
      </c>
      <c r="H11" s="408">
        <v>0</v>
      </c>
      <c r="I11" s="408"/>
      <c r="J11" s="408">
        <v>0</v>
      </c>
      <c r="K11" s="156">
        <v>0</v>
      </c>
      <c r="L11" s="408">
        <v>19</v>
      </c>
      <c r="M11" s="156">
        <v>62931214</v>
      </c>
      <c r="N11" s="33"/>
      <c r="O11" s="16"/>
      <c r="P11" s="16"/>
    </row>
    <row r="12" spans="1:23" ht="16.5" customHeight="1">
      <c r="A12" s="16"/>
      <c r="B12" s="16"/>
      <c r="C12" s="391" t="s">
        <v>4</v>
      </c>
      <c r="D12" s="408">
        <v>0</v>
      </c>
      <c r="E12" s="156">
        <v>0</v>
      </c>
      <c r="F12" s="408"/>
      <c r="G12" s="408">
        <v>0</v>
      </c>
      <c r="H12" s="408">
        <v>0</v>
      </c>
      <c r="I12" s="408"/>
      <c r="J12" s="408">
        <v>1</v>
      </c>
      <c r="K12" s="156">
        <v>6260055</v>
      </c>
      <c r="L12" s="408">
        <v>7</v>
      </c>
      <c r="M12" s="156">
        <v>14354662</v>
      </c>
      <c r="N12" s="33"/>
      <c r="O12" s="16"/>
      <c r="P12" s="16"/>
    </row>
    <row r="13" spans="1:23" ht="16.5" customHeight="1">
      <c r="A13" s="16"/>
      <c r="B13" s="16"/>
      <c r="C13" s="391" t="s">
        <v>61</v>
      </c>
      <c r="D13" s="408">
        <v>0</v>
      </c>
      <c r="E13" s="156">
        <v>0</v>
      </c>
      <c r="F13" s="408"/>
      <c r="G13" s="408">
        <v>0</v>
      </c>
      <c r="H13" s="408">
        <v>0</v>
      </c>
      <c r="I13" s="408"/>
      <c r="J13" s="408">
        <v>0</v>
      </c>
      <c r="K13" s="408">
        <v>0</v>
      </c>
      <c r="L13" s="408">
        <v>1</v>
      </c>
      <c r="M13" s="156">
        <v>670000000</v>
      </c>
      <c r="N13" s="33"/>
      <c r="O13" s="16"/>
      <c r="P13" s="16"/>
    </row>
    <row r="14" spans="1:23" ht="16.5" customHeight="1">
      <c r="A14" s="16"/>
      <c r="B14" s="16"/>
      <c r="C14" s="391" t="s">
        <v>52</v>
      </c>
      <c r="D14" s="408">
        <v>0</v>
      </c>
      <c r="E14" s="156">
        <v>0</v>
      </c>
      <c r="F14" s="408"/>
      <c r="G14" s="408">
        <v>0</v>
      </c>
      <c r="H14" s="408">
        <v>0</v>
      </c>
      <c r="I14" s="408"/>
      <c r="J14" s="408">
        <v>0</v>
      </c>
      <c r="K14" s="408">
        <v>0</v>
      </c>
      <c r="L14" s="408">
        <v>12</v>
      </c>
      <c r="M14" s="156">
        <v>34871792</v>
      </c>
      <c r="N14" s="410"/>
      <c r="O14" s="16"/>
      <c r="P14" s="16"/>
      <c r="V14" s="103"/>
      <c r="W14" s="103"/>
    </row>
    <row r="15" spans="1:23" s="20" customFormat="1" ht="16.5" customHeight="1">
      <c r="A15" s="16"/>
      <c r="B15" s="16"/>
      <c r="C15" s="391" t="s">
        <v>53</v>
      </c>
      <c r="D15" s="408">
        <v>0</v>
      </c>
      <c r="E15" s="156">
        <v>0</v>
      </c>
      <c r="F15" s="408"/>
      <c r="G15" s="408">
        <v>0</v>
      </c>
      <c r="H15" s="408">
        <v>0</v>
      </c>
      <c r="I15" s="408"/>
      <c r="J15" s="408">
        <v>0</v>
      </c>
      <c r="K15" s="408">
        <v>0</v>
      </c>
      <c r="L15" s="408">
        <v>81</v>
      </c>
      <c r="M15" s="156">
        <v>98851259</v>
      </c>
      <c r="N15" s="33"/>
      <c r="O15" s="16"/>
      <c r="P15" s="16"/>
    </row>
    <row r="16" spans="1:23" s="20" customFormat="1" ht="16.5" customHeight="1">
      <c r="A16" s="16"/>
      <c r="B16" s="16"/>
      <c r="C16" s="391" t="s">
        <v>108</v>
      </c>
      <c r="D16" s="408">
        <v>0</v>
      </c>
      <c r="E16" s="156">
        <v>0</v>
      </c>
      <c r="F16" s="408"/>
      <c r="G16" s="408">
        <v>0</v>
      </c>
      <c r="H16" s="156">
        <v>0</v>
      </c>
      <c r="I16" s="408"/>
      <c r="J16" s="408">
        <v>0</v>
      </c>
      <c r="K16" s="408">
        <v>0</v>
      </c>
      <c r="L16" s="408">
        <v>29</v>
      </c>
      <c r="M16" s="156">
        <v>66297085</v>
      </c>
      <c r="N16" s="33"/>
      <c r="O16" s="16"/>
      <c r="P16" s="16"/>
    </row>
    <row r="17" spans="1:16" s="20" customFormat="1" ht="16.5" customHeight="1">
      <c r="A17" s="16"/>
      <c r="B17" s="16"/>
      <c r="C17" s="391" t="s">
        <v>135</v>
      </c>
      <c r="D17" s="408">
        <v>0</v>
      </c>
      <c r="E17" s="156">
        <v>0</v>
      </c>
      <c r="F17" s="408"/>
      <c r="G17" s="408">
        <v>0</v>
      </c>
      <c r="H17" s="156">
        <v>0</v>
      </c>
      <c r="I17" s="408"/>
      <c r="J17" s="408">
        <v>0</v>
      </c>
      <c r="K17" s="408">
        <v>0</v>
      </c>
      <c r="L17" s="408">
        <v>0</v>
      </c>
      <c r="M17" s="156">
        <v>0</v>
      </c>
      <c r="N17" s="33"/>
      <c r="O17" s="16"/>
      <c r="P17" s="16"/>
    </row>
    <row r="18" spans="1:16" s="16" customFormat="1" ht="16.5" customHeight="1">
      <c r="C18" s="391" t="s">
        <v>5</v>
      </c>
      <c r="D18" s="408">
        <v>0</v>
      </c>
      <c r="E18" s="156">
        <v>0</v>
      </c>
      <c r="F18" s="408"/>
      <c r="G18" s="408">
        <v>0</v>
      </c>
      <c r="H18" s="156">
        <v>0</v>
      </c>
      <c r="I18" s="408"/>
      <c r="J18" s="408">
        <v>0</v>
      </c>
      <c r="K18" s="408">
        <v>0</v>
      </c>
      <c r="L18" s="408">
        <v>15</v>
      </c>
      <c r="M18" s="156">
        <v>47478301</v>
      </c>
      <c r="N18" s="410"/>
    </row>
    <row r="19" spans="1:16" s="20" customFormat="1" ht="18" customHeight="1" thickBot="1">
      <c r="A19" s="16"/>
      <c r="B19" s="16"/>
      <c r="C19" s="391" t="s">
        <v>6</v>
      </c>
      <c r="D19" s="408">
        <v>0</v>
      </c>
      <c r="E19" s="156">
        <v>0</v>
      </c>
      <c r="F19" s="408"/>
      <c r="G19" s="408">
        <v>0</v>
      </c>
      <c r="H19" s="156">
        <v>0</v>
      </c>
      <c r="I19" s="408"/>
      <c r="J19" s="408">
        <v>0</v>
      </c>
      <c r="K19" s="411">
        <v>0</v>
      </c>
      <c r="L19" s="411">
        <v>37</v>
      </c>
      <c r="M19" s="156">
        <v>260101542</v>
      </c>
      <c r="N19" s="156"/>
      <c r="O19" s="16"/>
      <c r="P19" s="16"/>
    </row>
    <row r="20" spans="1:16" ht="25.5" customHeight="1" thickBot="1">
      <c r="A20" s="16"/>
      <c r="C20" s="412" t="s">
        <v>0</v>
      </c>
      <c r="D20" s="413">
        <f>SUM(D5:D19)</f>
        <v>5</v>
      </c>
      <c r="E20" s="414">
        <f>SUM(E5:E19)</f>
        <v>10149589</v>
      </c>
      <c r="F20" s="413"/>
      <c r="G20" s="413">
        <f>SUM(G5:G19)</f>
        <v>1</v>
      </c>
      <c r="H20" s="414">
        <f>SUM(H5:H19)</f>
        <v>5748610</v>
      </c>
      <c r="I20" s="413"/>
      <c r="J20" s="413">
        <f>SUM(J5:J19)</f>
        <v>1</v>
      </c>
      <c r="K20" s="208">
        <f>SUM(K5:K19)</f>
        <v>6260055</v>
      </c>
      <c r="L20" s="415">
        <f>SUM(L5:L19)</f>
        <v>269</v>
      </c>
      <c r="M20" s="414">
        <f>SUM(M5:M19)</f>
        <v>1415067392</v>
      </c>
      <c r="N20" s="33"/>
      <c r="O20" s="16"/>
      <c r="P20" s="16"/>
    </row>
    <row r="21" spans="1:16" ht="12" customHeight="1" thickTop="1">
      <c r="C21" s="481"/>
      <c r="D21" s="481"/>
      <c r="E21" s="481"/>
      <c r="F21" s="481"/>
      <c r="G21" s="481"/>
      <c r="H21" s="481"/>
      <c r="I21" s="481"/>
      <c r="J21" s="481"/>
      <c r="K21" s="481"/>
      <c r="L21" s="481"/>
      <c r="M21" s="481"/>
      <c r="N21" s="38"/>
      <c r="O21" s="16"/>
      <c r="P21" s="16"/>
    </row>
    <row r="22" spans="1:16" ht="33" customHeight="1">
      <c r="C22" s="8"/>
      <c r="D22" s="13"/>
      <c r="E22" s="13"/>
      <c r="F22" s="13"/>
      <c r="G22" s="13"/>
      <c r="H22" s="13"/>
      <c r="I22" s="13"/>
      <c r="J22" s="13"/>
      <c r="K22" s="13"/>
      <c r="L22" s="25"/>
      <c r="M22" s="13"/>
      <c r="N22" s="13"/>
    </row>
    <row r="23" spans="1:16" ht="21.95" customHeight="1">
      <c r="C23" s="195" t="s">
        <v>154</v>
      </c>
      <c r="J23" s="119"/>
    </row>
    <row r="24" spans="1:16" ht="21.95" customHeight="1">
      <c r="D24" s="47"/>
      <c r="E24" s="47"/>
      <c r="F24" s="47"/>
      <c r="G24" s="47"/>
      <c r="H24" s="47"/>
    </row>
    <row r="31" spans="1:16" ht="21.95" customHeight="1">
      <c r="C31" s="35"/>
      <c r="D31" s="35"/>
      <c r="E31" s="35"/>
    </row>
    <row r="33" spans="6:14" ht="21.95" customHeight="1">
      <c r="F33" s="35"/>
      <c r="G33" s="35"/>
      <c r="H33" s="35"/>
      <c r="I33" s="35"/>
      <c r="J33" s="35"/>
      <c r="K33" s="35"/>
      <c r="L33" s="35"/>
      <c r="M33" s="35"/>
    </row>
    <row r="35" spans="6:14" ht="21.95" customHeight="1">
      <c r="N35" s="35"/>
    </row>
    <row r="51" spans="4:14" ht="21.95" customHeight="1">
      <c r="D51" s="28"/>
      <c r="E51" s="28"/>
    </row>
    <row r="53" spans="4:14" ht="21.95" customHeight="1">
      <c r="F53" s="28"/>
      <c r="G53" s="28"/>
      <c r="H53" s="28"/>
      <c r="I53" s="28"/>
      <c r="J53" s="28"/>
      <c r="K53" s="28"/>
      <c r="L53" s="28"/>
      <c r="M53" s="28"/>
    </row>
    <row r="55" spans="4:14" ht="21.95" customHeight="1">
      <c r="N55" s="28"/>
    </row>
  </sheetData>
  <mergeCells count="9">
    <mergeCell ref="C21:M21"/>
    <mergeCell ref="C1:N1"/>
    <mergeCell ref="M2:N2"/>
    <mergeCell ref="C2:D2"/>
    <mergeCell ref="C3:C4"/>
    <mergeCell ref="D3:E3"/>
    <mergeCell ref="G3:H3"/>
    <mergeCell ref="L3:M3"/>
    <mergeCell ref="J3:K3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12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rightToLeft="1" view="pageBreakPreview" zoomScaleSheetLayoutView="100" workbookViewId="0">
      <selection activeCell="B3" sqref="B3:N20"/>
    </sheetView>
  </sheetViews>
  <sheetFormatPr defaultRowHeight="21.95" customHeight="1"/>
  <cols>
    <col min="1" max="1" width="16.42578125" customWidth="1"/>
    <col min="2" max="2" width="13.85546875" style="1" customWidth="1"/>
    <col min="3" max="3" width="5.7109375" style="8" customWidth="1"/>
    <col min="4" max="4" width="15.7109375" style="8" customWidth="1"/>
    <col min="5" max="5" width="6.28515625" style="8" customWidth="1"/>
    <col min="6" max="6" width="14.5703125" style="8" customWidth="1"/>
    <col min="7" max="7" width="0.140625" style="1" hidden="1" customWidth="1"/>
    <col min="8" max="8" width="0.140625" style="1" customWidth="1"/>
    <col min="9" max="9" width="6.42578125" style="1" customWidth="1"/>
    <col min="10" max="10" width="12.140625" style="1" customWidth="1"/>
    <col min="11" max="11" width="8.5703125" style="1" customWidth="1"/>
    <col min="12" max="12" width="18.42578125" style="1" customWidth="1"/>
    <col min="13" max="13" width="9" style="1" customWidth="1"/>
    <col min="14" max="14" width="21" style="1" customWidth="1"/>
    <col min="15" max="15" width="16.140625" customWidth="1"/>
    <col min="18" max="18" width="12.7109375" bestFit="1" customWidth="1"/>
    <col min="21" max="21" width="10.140625" bestFit="1" customWidth="1"/>
  </cols>
  <sheetData>
    <row r="1" spans="1:21" ht="21.95" customHeight="1">
      <c r="B1" s="484" t="s">
        <v>191</v>
      </c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</row>
    <row r="2" spans="1:21" ht="21.95" customHeight="1" thickBot="1">
      <c r="A2" s="328"/>
      <c r="B2" s="32" t="s">
        <v>123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 t="s">
        <v>44</v>
      </c>
      <c r="O2" s="328"/>
    </row>
    <row r="3" spans="1:21" ht="36.75" customHeight="1" thickTop="1">
      <c r="A3" s="328"/>
      <c r="B3" s="483" t="s">
        <v>7</v>
      </c>
      <c r="C3" s="468" t="s">
        <v>47</v>
      </c>
      <c r="D3" s="468"/>
      <c r="E3" s="468" t="s">
        <v>114</v>
      </c>
      <c r="F3" s="468"/>
      <c r="G3" s="382"/>
      <c r="H3" s="382"/>
      <c r="I3" s="454" t="s">
        <v>144</v>
      </c>
      <c r="J3" s="454"/>
      <c r="K3" s="468" t="s">
        <v>115</v>
      </c>
      <c r="L3" s="468"/>
      <c r="M3" s="468" t="s">
        <v>77</v>
      </c>
      <c r="N3" s="468"/>
      <c r="O3" s="328"/>
    </row>
    <row r="4" spans="1:21" ht="14.25" customHeight="1" thickBot="1">
      <c r="A4" s="328"/>
      <c r="B4" s="462"/>
      <c r="C4" s="367" t="s">
        <v>8</v>
      </c>
      <c r="D4" s="368" t="s">
        <v>9</v>
      </c>
      <c r="E4" s="368" t="s">
        <v>8</v>
      </c>
      <c r="F4" s="368" t="s">
        <v>9</v>
      </c>
      <c r="G4" s="367"/>
      <c r="H4" s="367"/>
      <c r="I4" s="367" t="s">
        <v>145</v>
      </c>
      <c r="J4" s="367" t="s">
        <v>9</v>
      </c>
      <c r="K4" s="367" t="s">
        <v>8</v>
      </c>
      <c r="L4" s="368" t="s">
        <v>9</v>
      </c>
      <c r="M4" s="367" t="s">
        <v>8</v>
      </c>
      <c r="N4" s="367" t="s">
        <v>9</v>
      </c>
      <c r="O4" s="328"/>
    </row>
    <row r="5" spans="1:21" ht="16.5" customHeight="1" thickTop="1">
      <c r="A5" s="328"/>
      <c r="B5" s="154" t="s">
        <v>72</v>
      </c>
      <c r="C5" s="159">
        <v>116</v>
      </c>
      <c r="D5" s="70">
        <v>790694024</v>
      </c>
      <c r="E5" s="159">
        <v>1</v>
      </c>
      <c r="F5" s="70">
        <v>4377104</v>
      </c>
      <c r="G5" s="159"/>
      <c r="H5" s="159"/>
      <c r="I5" s="159">
        <v>0</v>
      </c>
      <c r="J5" s="159">
        <v>0</v>
      </c>
      <c r="K5" s="159">
        <v>102</v>
      </c>
      <c r="L5" s="70">
        <v>394053775</v>
      </c>
      <c r="M5" s="159">
        <v>231</v>
      </c>
      <c r="N5" s="70">
        <v>1203563169</v>
      </c>
      <c r="O5" s="329"/>
      <c r="U5" s="4"/>
    </row>
    <row r="6" spans="1:21" ht="21.95" customHeight="1">
      <c r="A6" s="328"/>
      <c r="B6" s="69" t="s">
        <v>12</v>
      </c>
      <c r="C6" s="159">
        <v>17</v>
      </c>
      <c r="D6" s="70">
        <v>95499039</v>
      </c>
      <c r="E6" s="159">
        <v>0</v>
      </c>
      <c r="F6" s="70">
        <v>0</v>
      </c>
      <c r="G6" s="159"/>
      <c r="H6" s="159"/>
      <c r="I6" s="159">
        <v>0</v>
      </c>
      <c r="J6" s="159">
        <v>0</v>
      </c>
      <c r="K6" s="159">
        <v>24</v>
      </c>
      <c r="L6" s="70">
        <v>828504450</v>
      </c>
      <c r="M6" s="159">
        <v>41</v>
      </c>
      <c r="N6" s="70">
        <v>924003489</v>
      </c>
      <c r="O6" s="329"/>
    </row>
    <row r="7" spans="1:21" s="7" customFormat="1" ht="21.95" customHeight="1">
      <c r="A7" s="330"/>
      <c r="B7" s="154" t="s">
        <v>1</v>
      </c>
      <c r="C7" s="159">
        <v>91</v>
      </c>
      <c r="D7" s="70">
        <v>238026508</v>
      </c>
      <c r="E7" s="70">
        <v>1</v>
      </c>
      <c r="F7" s="70">
        <v>29245895</v>
      </c>
      <c r="G7" s="159"/>
      <c r="H7" s="159"/>
      <c r="I7" s="159">
        <v>1</v>
      </c>
      <c r="J7" s="159">
        <v>656481</v>
      </c>
      <c r="K7" s="159">
        <v>154</v>
      </c>
      <c r="L7" s="70">
        <v>287998840</v>
      </c>
      <c r="M7" s="159">
        <v>248</v>
      </c>
      <c r="N7" s="70">
        <v>557012647</v>
      </c>
      <c r="O7" s="329"/>
    </row>
    <row r="8" spans="1:21" s="74" customFormat="1" ht="16.5" customHeight="1">
      <c r="A8" s="330"/>
      <c r="B8" s="69" t="s">
        <v>59</v>
      </c>
      <c r="C8" s="159">
        <v>52</v>
      </c>
      <c r="D8" s="70">
        <v>133191711</v>
      </c>
      <c r="E8" s="70">
        <v>1</v>
      </c>
      <c r="F8" s="70">
        <v>27943600</v>
      </c>
      <c r="G8" s="159"/>
      <c r="H8" s="159"/>
      <c r="I8" s="159">
        <v>0</v>
      </c>
      <c r="J8" s="70">
        <v>0</v>
      </c>
      <c r="K8" s="159">
        <v>103</v>
      </c>
      <c r="L8" s="70">
        <v>243217081</v>
      </c>
      <c r="M8" s="159">
        <v>176</v>
      </c>
      <c r="N8" s="70">
        <v>422754500</v>
      </c>
      <c r="O8" s="329"/>
    </row>
    <row r="9" spans="1:21" s="7" customFormat="1" ht="16.5" customHeight="1">
      <c r="A9" s="330"/>
      <c r="B9" s="154" t="s">
        <v>2</v>
      </c>
      <c r="C9" s="159">
        <v>200</v>
      </c>
      <c r="D9" s="70">
        <v>1932690664</v>
      </c>
      <c r="E9" s="70">
        <v>0</v>
      </c>
      <c r="F9" s="70">
        <v>0</v>
      </c>
      <c r="G9" s="159"/>
      <c r="H9" s="159"/>
      <c r="I9" s="159">
        <v>0</v>
      </c>
      <c r="J9" s="159">
        <v>0</v>
      </c>
      <c r="K9" s="159">
        <v>191</v>
      </c>
      <c r="L9" s="70">
        <v>2703817077</v>
      </c>
      <c r="M9" s="70">
        <v>416</v>
      </c>
      <c r="N9" s="70">
        <v>4753358264</v>
      </c>
      <c r="O9" s="329"/>
      <c r="R9" s="75"/>
    </row>
    <row r="10" spans="1:21" ht="16.5" customHeight="1">
      <c r="A10" s="330"/>
      <c r="B10" s="69" t="s">
        <v>3</v>
      </c>
      <c r="C10" s="159">
        <v>43</v>
      </c>
      <c r="D10" s="70">
        <v>627422427</v>
      </c>
      <c r="E10" s="159">
        <v>0</v>
      </c>
      <c r="F10" s="70">
        <v>0</v>
      </c>
      <c r="G10" s="159"/>
      <c r="H10" s="159"/>
      <c r="I10" s="159">
        <v>0</v>
      </c>
      <c r="J10" s="159">
        <v>0</v>
      </c>
      <c r="K10" s="159">
        <v>83</v>
      </c>
      <c r="L10" s="70">
        <v>1487411395</v>
      </c>
      <c r="M10" s="159">
        <v>141</v>
      </c>
      <c r="N10" s="70">
        <v>2139240738</v>
      </c>
      <c r="O10" s="329"/>
    </row>
    <row r="11" spans="1:21" ht="16.5" customHeight="1">
      <c r="A11" s="330"/>
      <c r="B11" s="154" t="s">
        <v>60</v>
      </c>
      <c r="C11" s="159">
        <v>67</v>
      </c>
      <c r="D11" s="70">
        <v>412079673</v>
      </c>
      <c r="E11" s="70">
        <v>0</v>
      </c>
      <c r="F11" s="70">
        <v>0</v>
      </c>
      <c r="G11" s="159"/>
      <c r="H11" s="159"/>
      <c r="I11" s="159">
        <v>0</v>
      </c>
      <c r="J11" s="159">
        <v>0</v>
      </c>
      <c r="K11" s="159">
        <v>49</v>
      </c>
      <c r="L11" s="70">
        <v>1292438861</v>
      </c>
      <c r="M11" s="159">
        <v>136</v>
      </c>
      <c r="N11" s="70">
        <v>1768346748</v>
      </c>
      <c r="O11" s="329"/>
      <c r="R11" s="4"/>
    </row>
    <row r="12" spans="1:21" s="74" customFormat="1" ht="16.5" customHeight="1">
      <c r="A12" s="330"/>
      <c r="B12" s="69" t="s">
        <v>4</v>
      </c>
      <c r="C12" s="159">
        <v>14</v>
      </c>
      <c r="D12" s="70">
        <v>34725570</v>
      </c>
      <c r="E12" s="70">
        <v>0</v>
      </c>
      <c r="F12" s="70">
        <v>0</v>
      </c>
      <c r="G12" s="159"/>
      <c r="H12" s="159"/>
      <c r="I12" s="159">
        <v>0</v>
      </c>
      <c r="J12" s="159">
        <v>0</v>
      </c>
      <c r="K12" s="159">
        <v>120</v>
      </c>
      <c r="L12" s="70">
        <v>4124622245</v>
      </c>
      <c r="M12" s="159">
        <v>142</v>
      </c>
      <c r="N12" s="70">
        <v>4179962532</v>
      </c>
      <c r="O12" s="329"/>
    </row>
    <row r="13" spans="1:21" s="7" customFormat="1" ht="16.5" customHeight="1">
      <c r="A13" s="330"/>
      <c r="B13" s="154" t="s">
        <v>61</v>
      </c>
      <c r="C13" s="159">
        <v>1</v>
      </c>
      <c r="D13" s="70">
        <v>11387500</v>
      </c>
      <c r="E13" s="70">
        <v>0</v>
      </c>
      <c r="F13" s="70">
        <v>0</v>
      </c>
      <c r="G13" s="159"/>
      <c r="H13" s="159"/>
      <c r="I13" s="159">
        <v>0</v>
      </c>
      <c r="J13" s="159">
        <v>0</v>
      </c>
      <c r="K13" s="159">
        <v>15</v>
      </c>
      <c r="L13" s="70">
        <v>1799940786</v>
      </c>
      <c r="M13" s="159">
        <v>17</v>
      </c>
      <c r="N13" s="70">
        <v>2481328286</v>
      </c>
      <c r="O13" s="329"/>
    </row>
    <row r="14" spans="1:21" s="74" customFormat="1" ht="16.5" customHeight="1">
      <c r="A14" s="330"/>
      <c r="B14" s="69" t="s">
        <v>52</v>
      </c>
      <c r="C14" s="159">
        <v>41</v>
      </c>
      <c r="D14" s="70">
        <v>1882441028</v>
      </c>
      <c r="E14" s="70">
        <v>0</v>
      </c>
      <c r="F14" s="70">
        <v>0</v>
      </c>
      <c r="G14" s="159"/>
      <c r="H14" s="159"/>
      <c r="I14" s="159">
        <v>0</v>
      </c>
      <c r="J14" s="159">
        <v>0</v>
      </c>
      <c r="K14" s="159">
        <v>47</v>
      </c>
      <c r="L14" s="70">
        <v>255233568</v>
      </c>
      <c r="M14" s="159">
        <v>100</v>
      </c>
      <c r="N14" s="70">
        <v>2172546388</v>
      </c>
      <c r="O14" s="329"/>
      <c r="R14" s="76"/>
    </row>
    <row r="15" spans="1:21" ht="16.5" customHeight="1">
      <c r="A15" s="328"/>
      <c r="B15" s="154" t="s">
        <v>53</v>
      </c>
      <c r="C15" s="159">
        <v>40</v>
      </c>
      <c r="D15" s="70">
        <v>64909695</v>
      </c>
      <c r="E15" s="70">
        <v>0</v>
      </c>
      <c r="F15" s="70">
        <v>0</v>
      </c>
      <c r="G15" s="159"/>
      <c r="H15" s="159"/>
      <c r="I15" s="159">
        <v>0</v>
      </c>
      <c r="J15" s="159">
        <v>0</v>
      </c>
      <c r="K15" s="159">
        <v>25</v>
      </c>
      <c r="L15" s="70">
        <v>30296669</v>
      </c>
      <c r="M15" s="159">
        <v>146</v>
      </c>
      <c r="N15" s="70">
        <v>194057623</v>
      </c>
      <c r="O15" s="329"/>
    </row>
    <row r="16" spans="1:21" ht="16.5" customHeight="1">
      <c r="A16" s="328"/>
      <c r="B16" s="154" t="s">
        <v>108</v>
      </c>
      <c r="C16" s="159">
        <v>49</v>
      </c>
      <c r="D16" s="70">
        <v>407612185</v>
      </c>
      <c r="E16" s="159">
        <v>0</v>
      </c>
      <c r="F16" s="70">
        <v>0</v>
      </c>
      <c r="G16" s="159"/>
      <c r="H16" s="159"/>
      <c r="I16" s="159">
        <v>0</v>
      </c>
      <c r="J16" s="159">
        <v>0</v>
      </c>
      <c r="K16" s="159">
        <v>85</v>
      </c>
      <c r="L16" s="70">
        <v>216343284</v>
      </c>
      <c r="M16" s="159">
        <v>163</v>
      </c>
      <c r="N16" s="70">
        <v>690252554</v>
      </c>
      <c r="O16" s="329"/>
    </row>
    <row r="17" spans="1:15" ht="16.5" customHeight="1">
      <c r="A17" s="328"/>
      <c r="B17" s="154" t="s">
        <v>143</v>
      </c>
      <c r="C17" s="159">
        <v>0</v>
      </c>
      <c r="D17" s="70">
        <v>0</v>
      </c>
      <c r="E17" s="159">
        <v>0</v>
      </c>
      <c r="F17" s="70">
        <v>0</v>
      </c>
      <c r="G17" s="159"/>
      <c r="H17" s="159"/>
      <c r="I17" s="159">
        <v>0</v>
      </c>
      <c r="J17" s="159">
        <v>0</v>
      </c>
      <c r="K17" s="159">
        <v>18</v>
      </c>
      <c r="L17" s="70">
        <v>22946643</v>
      </c>
      <c r="M17" s="159">
        <v>18</v>
      </c>
      <c r="N17" s="70">
        <v>22946643</v>
      </c>
      <c r="O17" s="329"/>
    </row>
    <row r="18" spans="1:15" ht="16.5" customHeight="1">
      <c r="A18" s="328"/>
      <c r="B18" s="154" t="s">
        <v>5</v>
      </c>
      <c r="C18" s="159">
        <v>27</v>
      </c>
      <c r="D18" s="70">
        <v>123753420</v>
      </c>
      <c r="E18" s="159">
        <v>0</v>
      </c>
      <c r="F18" s="70">
        <v>0</v>
      </c>
      <c r="G18" s="159"/>
      <c r="H18" s="159"/>
      <c r="I18" s="159">
        <v>0</v>
      </c>
      <c r="J18" s="159">
        <v>0</v>
      </c>
      <c r="K18" s="159">
        <v>49</v>
      </c>
      <c r="L18" s="70">
        <v>113238158</v>
      </c>
      <c r="M18" s="159">
        <v>91</v>
      </c>
      <c r="N18" s="70">
        <v>284469879</v>
      </c>
      <c r="O18" s="331"/>
    </row>
    <row r="19" spans="1:15" ht="16.5" customHeight="1" thickBot="1">
      <c r="A19" s="328"/>
      <c r="B19" s="200" t="s">
        <v>6</v>
      </c>
      <c r="C19" s="416">
        <v>5</v>
      </c>
      <c r="D19" s="147">
        <v>47904491</v>
      </c>
      <c r="E19" s="147">
        <v>0</v>
      </c>
      <c r="F19" s="147">
        <v>0</v>
      </c>
      <c r="G19" s="416"/>
      <c r="H19" s="416"/>
      <c r="I19" s="416">
        <v>0</v>
      </c>
      <c r="J19" s="416">
        <v>0</v>
      </c>
      <c r="K19" s="416">
        <v>171</v>
      </c>
      <c r="L19" s="147">
        <v>2062031944</v>
      </c>
      <c r="M19" s="416">
        <v>213</v>
      </c>
      <c r="N19" s="147">
        <v>2370037977</v>
      </c>
      <c r="O19" s="331"/>
    </row>
    <row r="20" spans="1:15" ht="21.95" customHeight="1" thickBot="1">
      <c r="A20" s="328"/>
      <c r="B20" s="179" t="s">
        <v>0</v>
      </c>
      <c r="C20" s="201">
        <f>SUM(C5:C19)</f>
        <v>763</v>
      </c>
      <c r="D20" s="183">
        <f>SUM(D5:D19)</f>
        <v>6802337935</v>
      </c>
      <c r="E20" s="201">
        <f>SUM(E5:E19)</f>
        <v>3</v>
      </c>
      <c r="F20" s="183">
        <f>SUM(F5:F19)</f>
        <v>61566599</v>
      </c>
      <c r="G20" s="201"/>
      <c r="H20" s="201"/>
      <c r="I20" s="201">
        <f t="shared" ref="I20:N20" si="0">SUM(I5:I19)</f>
        <v>1</v>
      </c>
      <c r="J20" s="183">
        <f t="shared" si="0"/>
        <v>656481</v>
      </c>
      <c r="K20" s="201">
        <f>SUM(K5:K19)</f>
        <v>1236</v>
      </c>
      <c r="L20" s="183">
        <f t="shared" si="0"/>
        <v>15862094776</v>
      </c>
      <c r="M20" s="183">
        <f t="shared" si="0"/>
        <v>2279</v>
      </c>
      <c r="N20" s="183">
        <f t="shared" si="0"/>
        <v>24163881437</v>
      </c>
      <c r="O20" s="328"/>
    </row>
    <row r="21" spans="1:15" ht="33.75" customHeight="1" thickTop="1">
      <c r="G21" s="326"/>
      <c r="H21" s="326"/>
      <c r="I21" s="326"/>
      <c r="J21" s="326"/>
      <c r="K21" s="326"/>
      <c r="L21" s="326"/>
      <c r="M21" s="326"/>
      <c r="N21" s="327"/>
    </row>
    <row r="22" spans="1:15" ht="21.95" customHeight="1">
      <c r="E22" s="105"/>
      <c r="F22" s="105"/>
    </row>
    <row r="28" spans="1:15" ht="21.95" customHeight="1">
      <c r="D28" s="22"/>
      <c r="E28" s="22"/>
      <c r="F28" s="22"/>
    </row>
    <row r="34" spans="3:6" ht="21.95" customHeight="1">
      <c r="C34" s="1"/>
      <c r="D34" s="1"/>
      <c r="E34" s="1"/>
      <c r="F34" s="1"/>
    </row>
    <row r="54" spans="3:6" ht="21.95" customHeight="1">
      <c r="C54" s="28"/>
      <c r="D54" s="28"/>
      <c r="E54" s="28"/>
      <c r="F54" s="28"/>
    </row>
  </sheetData>
  <mergeCells count="7">
    <mergeCell ref="K3:L3"/>
    <mergeCell ref="M3:N3"/>
    <mergeCell ref="B3:B4"/>
    <mergeCell ref="B1:N1"/>
    <mergeCell ref="C3:D3"/>
    <mergeCell ref="E3:F3"/>
    <mergeCell ref="I3:J3"/>
  </mergeCells>
  <printOptions horizontalCentered="1" verticalCentered="1"/>
  <pageMargins left="0.19685039370078741" right="0.15748031496062992" top="0.19685039370078741" bottom="0.19685039370078741" header="0.31496062992125984" footer="0.19685039370078741"/>
  <pageSetup paperSize="9" scale="85" orientation="landscape" r:id="rId1"/>
  <headerFooter>
    <oddFooter>&amp;C&amp;14 13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rightToLeft="1" view="pageBreakPreview" topLeftCell="A19" zoomScale="95" zoomScaleSheetLayoutView="95" workbookViewId="0">
      <selection activeCell="C5" sqref="C5"/>
    </sheetView>
  </sheetViews>
  <sheetFormatPr defaultRowHeight="21.95" customHeight="1"/>
  <cols>
    <col min="1" max="1" width="0.5703125" customWidth="1"/>
    <col min="2" max="2" width="30" style="58" customWidth="1"/>
    <col min="3" max="3" width="6" customWidth="1"/>
    <col min="4" max="4" width="14.28515625" customWidth="1"/>
    <col min="5" max="5" width="9.42578125" customWidth="1"/>
    <col min="6" max="6" width="13.5703125" customWidth="1"/>
    <col min="7" max="7" width="6.140625" customWidth="1"/>
    <col min="8" max="8" width="12.7109375" customWidth="1"/>
    <col min="9" max="9" width="8" customWidth="1"/>
    <col min="10" max="10" width="16" customWidth="1"/>
    <col min="11" max="11" width="6.5703125" customWidth="1"/>
    <col min="12" max="12" width="21.42578125" customWidth="1"/>
    <col min="13" max="13" width="18.140625" customWidth="1"/>
    <col min="15" max="15" width="10.7109375" bestFit="1" customWidth="1"/>
  </cols>
  <sheetData>
    <row r="1" spans="1:15" ht="21.95" customHeight="1">
      <c r="B1" s="445" t="s">
        <v>197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</row>
    <row r="2" spans="1:15" ht="15" customHeight="1" thickBot="1">
      <c r="B2" s="464" t="s">
        <v>124</v>
      </c>
      <c r="C2" s="464"/>
      <c r="D2" s="39"/>
      <c r="E2" s="30"/>
      <c r="F2" s="30"/>
      <c r="G2" s="465" t="s">
        <v>36</v>
      </c>
      <c r="H2" s="465"/>
      <c r="I2" s="465"/>
      <c r="J2" s="465"/>
      <c r="K2" s="465"/>
      <c r="L2" s="465"/>
    </row>
    <row r="3" spans="1:15" ht="33.75" customHeight="1" thickTop="1">
      <c r="B3" s="483" t="s">
        <v>13</v>
      </c>
      <c r="C3" s="444" t="s">
        <v>94</v>
      </c>
      <c r="D3" s="444"/>
      <c r="E3" s="444" t="s">
        <v>91</v>
      </c>
      <c r="F3" s="444"/>
      <c r="G3" s="444" t="s">
        <v>156</v>
      </c>
      <c r="H3" s="444"/>
      <c r="I3" s="454" t="s">
        <v>157</v>
      </c>
      <c r="J3" s="454"/>
      <c r="K3" s="454" t="s">
        <v>47</v>
      </c>
      <c r="L3" s="454"/>
    </row>
    <row r="4" spans="1:15" ht="28.5" customHeight="1" thickBot="1">
      <c r="B4" s="462"/>
      <c r="C4" s="367" t="s">
        <v>8</v>
      </c>
      <c r="D4" s="368" t="s">
        <v>9</v>
      </c>
      <c r="E4" s="368" t="s">
        <v>8</v>
      </c>
      <c r="F4" s="368" t="s">
        <v>9</v>
      </c>
      <c r="G4" s="368" t="s">
        <v>8</v>
      </c>
      <c r="H4" s="368" t="s">
        <v>9</v>
      </c>
      <c r="I4" s="368" t="s">
        <v>8</v>
      </c>
      <c r="J4" s="368" t="s">
        <v>9</v>
      </c>
      <c r="K4" s="368" t="s">
        <v>8</v>
      </c>
      <c r="L4" s="368" t="s">
        <v>9</v>
      </c>
      <c r="M4" s="7"/>
      <c r="N4" s="7"/>
    </row>
    <row r="5" spans="1:15" ht="14.25" customHeight="1" thickTop="1">
      <c r="B5" s="154" t="s">
        <v>241</v>
      </c>
      <c r="C5" s="159">
        <v>0</v>
      </c>
      <c r="D5" s="70">
        <v>0</v>
      </c>
      <c r="E5" s="70">
        <v>0</v>
      </c>
      <c r="F5" s="70">
        <v>0</v>
      </c>
      <c r="G5" s="70">
        <v>0</v>
      </c>
      <c r="H5" s="70">
        <v>0</v>
      </c>
      <c r="I5" s="70">
        <v>0</v>
      </c>
      <c r="J5" s="70">
        <v>0</v>
      </c>
      <c r="K5" s="70">
        <v>0</v>
      </c>
      <c r="L5" s="70">
        <v>0</v>
      </c>
      <c r="M5" s="7"/>
      <c r="N5" s="7"/>
    </row>
    <row r="6" spans="1:15" ht="12" customHeight="1">
      <c r="B6" s="154" t="s">
        <v>181</v>
      </c>
      <c r="C6" s="159">
        <v>0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"/>
      <c r="N6" s="7"/>
    </row>
    <row r="7" spans="1:15" ht="21.95" customHeight="1">
      <c r="B7" s="154" t="s">
        <v>62</v>
      </c>
      <c r="C7" s="159">
        <v>0</v>
      </c>
      <c r="D7" s="70">
        <v>0</v>
      </c>
      <c r="E7" s="70">
        <v>0</v>
      </c>
      <c r="F7" s="70">
        <v>0</v>
      </c>
      <c r="G7" s="70">
        <v>0</v>
      </c>
      <c r="H7" s="70">
        <v>0</v>
      </c>
      <c r="I7" s="70">
        <v>0</v>
      </c>
      <c r="J7" s="70">
        <v>0</v>
      </c>
      <c r="K7" s="70">
        <v>0</v>
      </c>
      <c r="L7" s="70">
        <v>0</v>
      </c>
      <c r="M7" s="103"/>
      <c r="N7" s="7"/>
    </row>
    <row r="8" spans="1:15" ht="18" customHeight="1">
      <c r="B8" s="165" t="s">
        <v>32</v>
      </c>
      <c r="C8" s="70">
        <v>0</v>
      </c>
      <c r="D8" s="70">
        <v>0</v>
      </c>
      <c r="E8" s="70">
        <v>1</v>
      </c>
      <c r="F8" s="70">
        <v>5748610</v>
      </c>
      <c r="G8" s="70">
        <v>1</v>
      </c>
      <c r="H8" s="70">
        <v>6260055</v>
      </c>
      <c r="I8" s="70">
        <v>5</v>
      </c>
      <c r="J8" s="70">
        <v>671448188</v>
      </c>
      <c r="K8" s="70">
        <v>1</v>
      </c>
      <c r="L8" s="70">
        <v>11387500</v>
      </c>
      <c r="M8" s="7"/>
      <c r="N8" s="7"/>
    </row>
    <row r="9" spans="1:15" ht="18" customHeight="1">
      <c r="B9" s="165" t="s">
        <v>164</v>
      </c>
      <c r="C9" s="70">
        <v>0</v>
      </c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"/>
      <c r="N9" s="7"/>
    </row>
    <row r="10" spans="1:15" ht="18" customHeight="1">
      <c r="B10" s="154" t="s">
        <v>16</v>
      </c>
      <c r="C10" s="159">
        <v>0</v>
      </c>
      <c r="D10" s="70">
        <v>0</v>
      </c>
      <c r="E10" s="70">
        <v>0</v>
      </c>
      <c r="F10" s="70">
        <v>0</v>
      </c>
      <c r="G10" s="70">
        <v>0</v>
      </c>
      <c r="H10" s="70">
        <v>0</v>
      </c>
      <c r="I10" s="70">
        <v>3</v>
      </c>
      <c r="J10" s="70">
        <v>3515476</v>
      </c>
      <c r="K10" s="70">
        <v>1</v>
      </c>
      <c r="L10" s="70">
        <v>382270</v>
      </c>
      <c r="M10" s="7"/>
      <c r="N10" s="7"/>
      <c r="O10" s="4"/>
    </row>
    <row r="11" spans="1:15" ht="18" customHeight="1">
      <c r="B11" s="165" t="s">
        <v>17</v>
      </c>
      <c r="C11" s="70">
        <v>0</v>
      </c>
      <c r="D11" s="70">
        <v>0</v>
      </c>
      <c r="E11" s="70">
        <v>0</v>
      </c>
      <c r="F11" s="70">
        <v>0</v>
      </c>
      <c r="G11" s="70">
        <v>0</v>
      </c>
      <c r="H11" s="70">
        <v>0</v>
      </c>
      <c r="I11" s="70">
        <v>40</v>
      </c>
      <c r="J11" s="70">
        <v>168312315</v>
      </c>
      <c r="K11" s="70">
        <v>2</v>
      </c>
      <c r="L11" s="70">
        <v>3995622</v>
      </c>
      <c r="M11" s="7"/>
      <c r="N11" s="7"/>
    </row>
    <row r="12" spans="1:15" ht="18" customHeight="1">
      <c r="B12" s="154" t="s">
        <v>18</v>
      </c>
      <c r="C12" s="159">
        <v>1</v>
      </c>
      <c r="D12" s="70">
        <v>4167081</v>
      </c>
      <c r="E12" s="70">
        <v>0</v>
      </c>
      <c r="F12" s="70">
        <v>0</v>
      </c>
      <c r="G12" s="70">
        <v>0</v>
      </c>
      <c r="H12" s="70">
        <v>0</v>
      </c>
      <c r="I12" s="70">
        <v>1</v>
      </c>
      <c r="J12" s="70">
        <v>869187</v>
      </c>
      <c r="K12" s="70">
        <v>0</v>
      </c>
      <c r="L12" s="70">
        <v>0</v>
      </c>
      <c r="M12" s="7"/>
      <c r="N12" s="7"/>
    </row>
    <row r="13" spans="1:15" ht="18" customHeight="1">
      <c r="B13" s="154" t="s">
        <v>245</v>
      </c>
      <c r="C13" s="159">
        <v>0</v>
      </c>
      <c r="D13" s="70">
        <v>0</v>
      </c>
      <c r="E13" s="70">
        <v>0</v>
      </c>
      <c r="F13" s="70">
        <v>0</v>
      </c>
      <c r="G13" s="70">
        <v>0</v>
      </c>
      <c r="H13" s="70">
        <v>0</v>
      </c>
      <c r="I13" s="70">
        <v>1</v>
      </c>
      <c r="J13" s="70">
        <v>304000</v>
      </c>
      <c r="K13" s="70">
        <v>1</v>
      </c>
      <c r="L13" s="70">
        <v>8778196</v>
      </c>
      <c r="M13" s="7"/>
      <c r="N13" s="7"/>
    </row>
    <row r="14" spans="1:15" s="74" customFormat="1" ht="18" customHeight="1">
      <c r="A14" s="7"/>
      <c r="B14" s="154" t="s">
        <v>22</v>
      </c>
      <c r="C14" s="159">
        <v>0</v>
      </c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3</v>
      </c>
      <c r="J14" s="70">
        <v>3146121</v>
      </c>
      <c r="K14" s="70">
        <v>74</v>
      </c>
      <c r="L14" s="70">
        <v>1786842509</v>
      </c>
      <c r="M14" s="7"/>
      <c r="N14" s="7"/>
    </row>
    <row r="15" spans="1:15" s="74" customFormat="1" ht="18" customHeight="1">
      <c r="A15" s="7"/>
      <c r="B15" s="154" t="s">
        <v>185</v>
      </c>
      <c r="C15" s="159">
        <v>0</v>
      </c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"/>
      <c r="N15" s="7"/>
    </row>
    <row r="16" spans="1:15" s="74" customFormat="1" ht="18" customHeight="1">
      <c r="A16" s="7"/>
      <c r="B16" s="154" t="s">
        <v>239</v>
      </c>
      <c r="C16" s="159">
        <v>0</v>
      </c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"/>
      <c r="N16" s="7"/>
    </row>
    <row r="17" spans="1:19" s="74" customFormat="1" ht="18" customHeight="1">
      <c r="A17" s="7"/>
      <c r="B17" s="154" t="s">
        <v>42</v>
      </c>
      <c r="C17" s="159">
        <v>0</v>
      </c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"/>
      <c r="N17" s="7"/>
    </row>
    <row r="18" spans="1:19" s="74" customFormat="1" ht="18" customHeight="1">
      <c r="A18" s="7"/>
      <c r="B18" s="154" t="s">
        <v>19</v>
      </c>
      <c r="C18" s="159">
        <v>0</v>
      </c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2</v>
      </c>
      <c r="L18" s="70">
        <v>9976456</v>
      </c>
      <c r="M18" s="7"/>
      <c r="N18" s="7"/>
    </row>
    <row r="19" spans="1:19" s="74" customFormat="1" ht="18" customHeight="1">
      <c r="A19" s="7"/>
      <c r="B19" s="154" t="s">
        <v>136</v>
      </c>
      <c r="C19" s="159">
        <v>0</v>
      </c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"/>
      <c r="N19" s="7"/>
    </row>
    <row r="20" spans="1:19" s="74" customFormat="1" ht="18" customHeight="1">
      <c r="A20" s="7"/>
      <c r="B20" s="154" t="s">
        <v>167</v>
      </c>
      <c r="C20" s="159">
        <v>0</v>
      </c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"/>
      <c r="N20" s="7"/>
    </row>
    <row r="21" spans="1:19" s="74" customFormat="1" ht="18" customHeight="1">
      <c r="A21" s="7"/>
      <c r="B21" s="154" t="s">
        <v>168</v>
      </c>
      <c r="C21" s="159">
        <v>0</v>
      </c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"/>
      <c r="N21" s="7"/>
    </row>
    <row r="22" spans="1:19" s="74" customFormat="1" ht="18" customHeight="1">
      <c r="A22" s="7"/>
      <c r="B22" s="154" t="s">
        <v>20</v>
      </c>
      <c r="C22" s="159">
        <v>0</v>
      </c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"/>
      <c r="N22" s="7"/>
      <c r="O22" s="203"/>
    </row>
    <row r="23" spans="1:19" s="74" customFormat="1" ht="18" customHeight="1">
      <c r="A23" s="7"/>
      <c r="B23" s="154" t="s">
        <v>101</v>
      </c>
      <c r="C23" s="159">
        <v>0</v>
      </c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"/>
      <c r="N23" s="7"/>
    </row>
    <row r="24" spans="1:19" s="74" customFormat="1" ht="18" customHeight="1">
      <c r="A24" s="7"/>
      <c r="B24" s="154" t="s">
        <v>169</v>
      </c>
      <c r="C24" s="159">
        <v>0</v>
      </c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"/>
      <c r="N24" s="7"/>
    </row>
    <row r="25" spans="1:19" s="74" customFormat="1" ht="18" customHeight="1">
      <c r="A25" s="7"/>
      <c r="B25" s="154" t="s">
        <v>137</v>
      </c>
      <c r="C25" s="159">
        <v>0</v>
      </c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"/>
      <c r="N25" s="7"/>
    </row>
    <row r="26" spans="1:19" s="74" customFormat="1" ht="18" customHeight="1">
      <c r="A26" s="7"/>
      <c r="B26" s="154" t="s">
        <v>170</v>
      </c>
      <c r="C26" s="159">
        <v>0</v>
      </c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"/>
      <c r="N26" s="304"/>
      <c r="O26" s="305"/>
      <c r="P26" s="305"/>
      <c r="Q26" s="305"/>
      <c r="R26" s="305"/>
      <c r="S26" s="305"/>
    </row>
    <row r="27" spans="1:19" s="74" customFormat="1" ht="18" customHeight="1">
      <c r="A27" s="7"/>
      <c r="B27" s="165" t="s">
        <v>237</v>
      </c>
      <c r="C27" s="159">
        <v>4</v>
      </c>
      <c r="D27" s="70">
        <v>5982508</v>
      </c>
      <c r="E27" s="70">
        <v>0</v>
      </c>
      <c r="F27" s="70">
        <v>0</v>
      </c>
      <c r="G27" s="70">
        <v>0</v>
      </c>
      <c r="H27" s="70">
        <v>0</v>
      </c>
      <c r="I27" s="70">
        <v>181</v>
      </c>
      <c r="J27" s="70">
        <v>515556560</v>
      </c>
      <c r="K27" s="70">
        <v>431</v>
      </c>
      <c r="L27" s="70">
        <v>3975406544</v>
      </c>
      <c r="M27" s="7"/>
      <c r="N27" s="304"/>
      <c r="O27" s="305"/>
      <c r="P27" s="305"/>
      <c r="Q27" s="305"/>
      <c r="R27" s="305"/>
      <c r="S27" s="305"/>
    </row>
    <row r="28" spans="1:19" s="74" customFormat="1" ht="18" customHeight="1">
      <c r="A28" s="7"/>
      <c r="B28" s="154" t="s">
        <v>21</v>
      </c>
      <c r="C28" s="159">
        <v>0</v>
      </c>
      <c r="D28" s="70">
        <v>0</v>
      </c>
      <c r="E28" s="70">
        <v>0</v>
      </c>
      <c r="F28" s="70">
        <v>0</v>
      </c>
      <c r="G28" s="70">
        <v>0</v>
      </c>
      <c r="H28" s="70">
        <v>0</v>
      </c>
      <c r="I28" s="70">
        <v>6</v>
      </c>
      <c r="J28" s="70">
        <v>8270241</v>
      </c>
      <c r="K28" s="70">
        <v>101</v>
      </c>
      <c r="L28" s="70">
        <v>450812965</v>
      </c>
      <c r="M28" s="7"/>
      <c r="N28" s="304"/>
      <c r="O28" s="305"/>
      <c r="P28" s="305"/>
      <c r="Q28" s="305"/>
      <c r="R28" s="305"/>
      <c r="S28" s="305"/>
    </row>
    <row r="29" spans="1:19" ht="18" customHeight="1">
      <c r="A29" s="7"/>
      <c r="B29" s="69" t="s">
        <v>138</v>
      </c>
      <c r="C29" s="159">
        <v>0</v>
      </c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"/>
      <c r="N29" s="304"/>
      <c r="O29" s="306"/>
      <c r="P29" s="306"/>
      <c r="Q29" s="306"/>
      <c r="R29" s="306"/>
      <c r="S29" s="306"/>
    </row>
    <row r="30" spans="1:19" ht="18" customHeight="1">
      <c r="A30" s="7" t="s">
        <v>187</v>
      </c>
      <c r="B30" s="154" t="s">
        <v>187</v>
      </c>
      <c r="C30" s="159">
        <v>0</v>
      </c>
      <c r="D30" s="70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"/>
      <c r="N30" s="304"/>
      <c r="O30" s="306"/>
      <c r="P30" s="306"/>
      <c r="Q30" s="306"/>
      <c r="R30" s="306"/>
      <c r="S30" s="306"/>
    </row>
    <row r="31" spans="1:19" ht="18" customHeight="1">
      <c r="A31" s="7"/>
      <c r="B31" s="154" t="s">
        <v>54</v>
      </c>
      <c r="C31" s="159">
        <v>0</v>
      </c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"/>
      <c r="N31" s="304"/>
      <c r="O31" s="306"/>
      <c r="P31" s="306"/>
      <c r="Q31" s="306"/>
      <c r="R31" s="306"/>
      <c r="S31" s="306"/>
    </row>
    <row r="32" spans="1:19" ht="18" customHeight="1">
      <c r="A32" s="7"/>
      <c r="B32" s="154" t="s">
        <v>174</v>
      </c>
      <c r="C32" s="159">
        <v>0</v>
      </c>
      <c r="D32" s="70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"/>
      <c r="N32" s="304"/>
      <c r="O32" s="306"/>
      <c r="P32" s="306"/>
      <c r="Q32" s="306"/>
      <c r="R32" s="306"/>
      <c r="S32" s="306"/>
    </row>
    <row r="33" spans="1:19" ht="18" customHeight="1">
      <c r="A33" s="238" t="s">
        <v>190</v>
      </c>
      <c r="B33" s="154" t="s">
        <v>190</v>
      </c>
      <c r="C33" s="159">
        <v>0</v>
      </c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"/>
      <c r="N33" s="304"/>
      <c r="O33" s="306"/>
      <c r="P33" s="306"/>
      <c r="Q33" s="306"/>
      <c r="R33" s="306"/>
      <c r="S33" s="306"/>
    </row>
    <row r="34" spans="1:19" ht="18" customHeight="1">
      <c r="A34" s="7"/>
      <c r="B34" s="165" t="s">
        <v>246</v>
      </c>
      <c r="C34" s="70">
        <v>0</v>
      </c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21</v>
      </c>
      <c r="J34" s="70">
        <v>36148957</v>
      </c>
      <c r="K34" s="70">
        <v>148</v>
      </c>
      <c r="L34" s="70">
        <v>552142205</v>
      </c>
      <c r="M34" s="7"/>
      <c r="N34" s="304"/>
      <c r="O34" s="306"/>
      <c r="P34" s="306"/>
      <c r="Q34" s="306"/>
      <c r="R34" s="306"/>
      <c r="S34" s="306"/>
    </row>
    <row r="35" spans="1:19" ht="18" customHeight="1">
      <c r="A35" s="7"/>
      <c r="B35" s="165" t="s">
        <v>195</v>
      </c>
      <c r="C35" s="70">
        <v>0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"/>
      <c r="N35" s="304"/>
      <c r="O35" s="306"/>
      <c r="P35" s="306"/>
      <c r="Q35" s="306"/>
      <c r="R35" s="306"/>
      <c r="S35" s="306"/>
    </row>
    <row r="36" spans="1:19" ht="18" customHeight="1" thickBot="1">
      <c r="A36" s="7"/>
      <c r="B36" s="169" t="s">
        <v>139</v>
      </c>
      <c r="C36" s="147">
        <v>0</v>
      </c>
      <c r="D36" s="147">
        <v>0</v>
      </c>
      <c r="E36" s="147">
        <v>0</v>
      </c>
      <c r="F36" s="147">
        <v>0</v>
      </c>
      <c r="G36" s="147">
        <v>0</v>
      </c>
      <c r="H36" s="147">
        <v>0</v>
      </c>
      <c r="I36" s="147">
        <v>8</v>
      </c>
      <c r="J36" s="147">
        <v>7496347</v>
      </c>
      <c r="K36" s="147">
        <v>2</v>
      </c>
      <c r="L36" s="147">
        <v>2613668</v>
      </c>
      <c r="M36" s="7"/>
      <c r="N36" s="304"/>
      <c r="O36" s="306"/>
      <c r="P36" s="306"/>
      <c r="Q36" s="306"/>
      <c r="R36" s="306"/>
      <c r="S36" s="306"/>
    </row>
    <row r="37" spans="1:19" s="7" customFormat="1" ht="18" customHeight="1" thickBot="1">
      <c r="B37" s="179" t="s">
        <v>0</v>
      </c>
      <c r="C37" s="201">
        <f t="shared" ref="C37:L37" si="0">SUM(C5:C36)</f>
        <v>5</v>
      </c>
      <c r="D37" s="183">
        <f t="shared" si="0"/>
        <v>10149589</v>
      </c>
      <c r="E37" s="183">
        <f t="shared" si="0"/>
        <v>1</v>
      </c>
      <c r="F37" s="183">
        <f t="shared" si="0"/>
        <v>5748610</v>
      </c>
      <c r="G37" s="183">
        <f t="shared" si="0"/>
        <v>1</v>
      </c>
      <c r="H37" s="183">
        <f t="shared" si="0"/>
        <v>6260055</v>
      </c>
      <c r="I37" s="183">
        <f t="shared" si="0"/>
        <v>269</v>
      </c>
      <c r="J37" s="183">
        <f t="shared" si="0"/>
        <v>1415067392</v>
      </c>
      <c r="K37" s="183">
        <f t="shared" si="0"/>
        <v>763</v>
      </c>
      <c r="L37" s="183">
        <f t="shared" si="0"/>
        <v>6802337935</v>
      </c>
      <c r="N37" s="304"/>
      <c r="O37" s="304"/>
      <c r="P37" s="304"/>
      <c r="Q37" s="304"/>
      <c r="R37" s="304"/>
      <c r="S37" s="304"/>
    </row>
    <row r="38" spans="1:19" ht="18" customHeight="1" thickTop="1">
      <c r="A38" s="7"/>
      <c r="B38" s="8"/>
      <c r="C38" s="8"/>
      <c r="D38" s="8"/>
      <c r="E38" s="1"/>
      <c r="F38" s="1"/>
      <c r="G38" s="1"/>
      <c r="H38" s="1"/>
      <c r="I38" s="1"/>
      <c r="J38" s="1"/>
      <c r="K38" s="1"/>
      <c r="M38" s="7"/>
      <c r="N38" s="304"/>
      <c r="O38" s="306"/>
      <c r="P38" s="306"/>
      <c r="Q38" s="306"/>
      <c r="R38" s="306"/>
      <c r="S38" s="306"/>
    </row>
    <row r="39" spans="1:19" s="7" customFormat="1" ht="18" customHeight="1">
      <c r="B39" s="28"/>
      <c r="C39" s="8"/>
      <c r="D39" s="8"/>
      <c r="E39" s="105"/>
      <c r="F39" s="1"/>
      <c r="G39" s="1"/>
      <c r="H39" s="1"/>
      <c r="I39" s="1"/>
      <c r="J39" s="1"/>
      <c r="K39" s="202"/>
      <c r="L39" s="1"/>
      <c r="N39" s="304"/>
      <c r="O39" s="304"/>
      <c r="P39" s="304"/>
      <c r="Q39" s="304"/>
      <c r="R39" s="304"/>
      <c r="S39" s="304"/>
    </row>
    <row r="40" spans="1:19" s="7" customFormat="1" ht="18" customHeight="1">
      <c r="B40" s="58"/>
      <c r="C40"/>
      <c r="D40"/>
      <c r="E40"/>
      <c r="F40"/>
      <c r="G40"/>
      <c r="H40"/>
      <c r="I40"/>
      <c r="J40"/>
      <c r="K40"/>
      <c r="L40"/>
      <c r="N40" s="304"/>
      <c r="O40" s="304"/>
      <c r="P40" s="304"/>
      <c r="Q40" s="304"/>
      <c r="R40" s="304"/>
      <c r="S40" s="304"/>
    </row>
    <row r="41" spans="1:19" s="74" customFormat="1" ht="18" customHeight="1">
      <c r="A41" s="7"/>
      <c r="B41" s="204" t="s">
        <v>155</v>
      </c>
      <c r="C41"/>
      <c r="D41"/>
      <c r="E41"/>
      <c r="F41"/>
      <c r="G41"/>
      <c r="H41"/>
      <c r="I41"/>
      <c r="J41"/>
      <c r="K41"/>
      <c r="L41"/>
      <c r="M41" s="7"/>
      <c r="N41" s="7"/>
    </row>
    <row r="42" spans="1:19" s="7" customFormat="1" ht="18" customHeight="1">
      <c r="B42" s="58"/>
      <c r="C42"/>
      <c r="D42"/>
      <c r="E42"/>
      <c r="F42"/>
      <c r="G42"/>
      <c r="H42"/>
      <c r="I42"/>
      <c r="J42"/>
      <c r="K42"/>
      <c r="L42"/>
    </row>
    <row r="43" spans="1:19" s="74" customFormat="1" ht="18" customHeight="1">
      <c r="A43" s="7"/>
      <c r="B43" s="58"/>
      <c r="C43"/>
      <c r="D43"/>
      <c r="E43"/>
      <c r="F43"/>
      <c r="G43"/>
      <c r="H43"/>
      <c r="I43"/>
      <c r="J43"/>
      <c r="K43"/>
      <c r="L43"/>
      <c r="M43" s="7"/>
      <c r="N43" s="7"/>
    </row>
    <row r="44" spans="1:19" s="7" customFormat="1" ht="18" customHeight="1">
      <c r="B44" s="58"/>
      <c r="C44"/>
      <c r="D44"/>
      <c r="E44"/>
      <c r="F44"/>
      <c r="G44"/>
      <c r="H44"/>
      <c r="I44"/>
      <c r="J44"/>
      <c r="K44"/>
      <c r="L44"/>
    </row>
    <row r="45" spans="1:19" s="74" customFormat="1" ht="18" customHeight="1">
      <c r="A45" s="7"/>
      <c r="B45" s="58"/>
      <c r="C45"/>
      <c r="D45"/>
      <c r="E45"/>
      <c r="F45"/>
      <c r="G45"/>
      <c r="H45"/>
      <c r="I45"/>
      <c r="J45"/>
      <c r="K45"/>
      <c r="L45"/>
      <c r="M45" s="7"/>
      <c r="N45" s="7"/>
    </row>
    <row r="46" spans="1:19" s="7" customFormat="1" ht="24.75" customHeight="1">
      <c r="B46" s="58"/>
      <c r="C46"/>
      <c r="D46"/>
      <c r="E46"/>
      <c r="F46"/>
      <c r="G46"/>
      <c r="H46"/>
      <c r="I46"/>
      <c r="J46"/>
      <c r="K46"/>
      <c r="L46"/>
    </row>
    <row r="47" spans="1:19" ht="12" customHeight="1">
      <c r="A47" s="8"/>
    </row>
    <row r="48" spans="1:19" ht="21.95" customHeight="1">
      <c r="A48" s="1"/>
    </row>
    <row r="49" ht="3.75" customHeight="1"/>
    <row r="50" ht="21.75" hidden="1" customHeight="1"/>
  </sheetData>
  <mergeCells count="9">
    <mergeCell ref="B1:L1"/>
    <mergeCell ref="B2:C2"/>
    <mergeCell ref="G2:L2"/>
    <mergeCell ref="B3:B4"/>
    <mergeCell ref="C3:D3"/>
    <mergeCell ref="E3:F3"/>
    <mergeCell ref="G3:H3"/>
    <mergeCell ref="I3:J3"/>
    <mergeCell ref="K3:L3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71" orientation="landscape" r:id="rId1"/>
  <headerFooter>
    <oddFooter>&amp;C&amp;14 14</oddFooter>
  </headerFooter>
  <rowBreaks count="1" manualBreakCount="1">
    <brk id="38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rightToLeft="1" view="pageBreakPreview" topLeftCell="B5" zoomScale="88" zoomScaleSheetLayoutView="88" workbookViewId="0">
      <selection activeCell="B3" sqref="B3:K38"/>
    </sheetView>
  </sheetViews>
  <sheetFormatPr defaultRowHeight="21.95" customHeight="1"/>
  <cols>
    <col min="1" max="1" width="2.28515625" customWidth="1"/>
    <col min="2" max="2" width="29.42578125" style="42" customWidth="1"/>
    <col min="3" max="3" width="11.28515625" hidden="1" customWidth="1"/>
    <col min="4" max="4" width="8" customWidth="1"/>
    <col min="5" max="5" width="14.5703125" customWidth="1"/>
    <col min="6" max="6" width="8.28515625" customWidth="1"/>
    <col min="7" max="7" width="12.85546875" customWidth="1"/>
    <col min="8" max="8" width="8" customWidth="1"/>
    <col min="9" max="9" width="20" customWidth="1"/>
    <col min="10" max="10" width="9.140625" customWidth="1"/>
    <col min="11" max="11" width="26.140625" customWidth="1"/>
    <col min="14" max="14" width="12.28515625" bestFit="1" customWidth="1"/>
    <col min="19" max="19" width="12.28515625" bestFit="1" customWidth="1"/>
  </cols>
  <sheetData>
    <row r="1" spans="1:20" ht="17.25" customHeight="1"/>
    <row r="2" spans="1:20" ht="21.95" customHeight="1">
      <c r="B2" s="445" t="s">
        <v>196</v>
      </c>
      <c r="C2" s="445"/>
      <c r="D2" s="445"/>
      <c r="E2" s="445"/>
      <c r="F2" s="445"/>
      <c r="G2" s="445"/>
      <c r="H2" s="445"/>
      <c r="I2" s="445"/>
      <c r="J2" s="445"/>
      <c r="K2" s="445"/>
    </row>
    <row r="3" spans="1:20" ht="18.75" customHeight="1" thickBot="1">
      <c r="B3" s="41" t="s">
        <v>125</v>
      </c>
      <c r="C3" s="9"/>
      <c r="H3" s="458"/>
      <c r="I3" s="458"/>
      <c r="K3" s="92" t="s">
        <v>36</v>
      </c>
    </row>
    <row r="4" spans="1:20" ht="18.75" customHeight="1" thickTop="1">
      <c r="B4" s="486" t="s">
        <v>13</v>
      </c>
      <c r="C4" s="196"/>
      <c r="D4" s="485" t="s">
        <v>73</v>
      </c>
      <c r="E4" s="485"/>
      <c r="F4" s="485" t="s">
        <v>144</v>
      </c>
      <c r="G4" s="485"/>
      <c r="H4" s="485" t="s">
        <v>95</v>
      </c>
      <c r="I4" s="485"/>
      <c r="J4" s="485" t="s">
        <v>65</v>
      </c>
      <c r="K4" s="485"/>
      <c r="T4" t="s">
        <v>27</v>
      </c>
    </row>
    <row r="5" spans="1:20" ht="19.5" customHeight="1" thickBot="1">
      <c r="B5" s="487"/>
      <c r="C5" s="205"/>
      <c r="D5" s="197" t="s">
        <v>8</v>
      </c>
      <c r="E5" s="198" t="s">
        <v>9</v>
      </c>
      <c r="F5" s="198" t="s">
        <v>8</v>
      </c>
      <c r="G5" s="198" t="s">
        <v>9</v>
      </c>
      <c r="H5" s="198" t="s">
        <v>43</v>
      </c>
      <c r="I5" s="198" t="s">
        <v>9</v>
      </c>
      <c r="J5" s="198" t="s">
        <v>43</v>
      </c>
      <c r="K5" s="198" t="s">
        <v>67</v>
      </c>
    </row>
    <row r="6" spans="1:20" ht="15.75" customHeight="1" thickTop="1">
      <c r="B6" s="125" t="s">
        <v>251</v>
      </c>
      <c r="C6" s="241"/>
      <c r="D6" s="239">
        <v>0</v>
      </c>
      <c r="E6" s="240">
        <v>0</v>
      </c>
      <c r="F6" s="240">
        <v>0</v>
      </c>
      <c r="G6" s="240">
        <v>0</v>
      </c>
      <c r="H6" s="240">
        <v>1</v>
      </c>
      <c r="I6" s="240">
        <v>1441606</v>
      </c>
      <c r="J6" s="240">
        <v>1</v>
      </c>
      <c r="K6" s="240">
        <v>1441606</v>
      </c>
    </row>
    <row r="7" spans="1:20" ht="13.5" customHeight="1">
      <c r="B7" s="235" t="s">
        <v>181</v>
      </c>
      <c r="C7" s="241"/>
      <c r="D7" s="239">
        <v>0</v>
      </c>
      <c r="E7" s="240">
        <v>0</v>
      </c>
      <c r="F7" s="240">
        <v>0</v>
      </c>
      <c r="G7" s="240">
        <v>0</v>
      </c>
      <c r="H7" s="240">
        <v>1</v>
      </c>
      <c r="I7" s="240">
        <v>25665</v>
      </c>
      <c r="J7" s="240">
        <v>1</v>
      </c>
      <c r="K7" s="240">
        <v>25665</v>
      </c>
    </row>
    <row r="8" spans="1:20" ht="19.5" customHeight="1">
      <c r="B8" s="125" t="s">
        <v>62</v>
      </c>
      <c r="C8" s="156"/>
      <c r="D8" s="159">
        <v>0</v>
      </c>
      <c r="E8" s="70">
        <v>0</v>
      </c>
      <c r="F8" s="70">
        <v>0</v>
      </c>
      <c r="G8" s="70">
        <v>0</v>
      </c>
      <c r="H8" s="70">
        <v>6</v>
      </c>
      <c r="I8" s="70">
        <v>362911173</v>
      </c>
      <c r="J8" s="70">
        <v>6</v>
      </c>
      <c r="K8" s="70">
        <v>362911173</v>
      </c>
    </row>
    <row r="9" spans="1:20" ht="18" customHeight="1">
      <c r="B9" s="164" t="s">
        <v>32</v>
      </c>
      <c r="C9" s="103"/>
      <c r="D9" s="103">
        <v>0</v>
      </c>
      <c r="E9" s="103">
        <v>0</v>
      </c>
      <c r="F9" s="103">
        <v>0</v>
      </c>
      <c r="G9" s="103">
        <v>0</v>
      </c>
      <c r="H9" s="103">
        <v>24</v>
      </c>
      <c r="I9" s="103">
        <v>198781463</v>
      </c>
      <c r="J9" s="103">
        <v>32</v>
      </c>
      <c r="K9" s="103">
        <v>893625816</v>
      </c>
    </row>
    <row r="10" spans="1:20" ht="18" customHeight="1">
      <c r="B10" s="164" t="s">
        <v>164</v>
      </c>
      <c r="C10" s="103"/>
      <c r="D10" s="103">
        <v>2</v>
      </c>
      <c r="E10" s="103">
        <v>32320704</v>
      </c>
      <c r="F10" s="103">
        <v>0</v>
      </c>
      <c r="G10" s="103">
        <v>0</v>
      </c>
      <c r="H10" s="103">
        <v>1</v>
      </c>
      <c r="I10" s="103">
        <v>4988025</v>
      </c>
      <c r="J10" s="103">
        <v>3</v>
      </c>
      <c r="K10" s="103">
        <v>37308729</v>
      </c>
    </row>
    <row r="11" spans="1:20" s="74" customFormat="1" ht="23.25" customHeight="1">
      <c r="A11" s="7"/>
      <c r="B11" s="125" t="s">
        <v>16</v>
      </c>
      <c r="C11" s="156"/>
      <c r="D11" s="157">
        <v>0</v>
      </c>
      <c r="E11" s="103">
        <v>0</v>
      </c>
      <c r="F11" s="103">
        <v>0</v>
      </c>
      <c r="G11" s="103">
        <v>0</v>
      </c>
      <c r="H11" s="103">
        <v>3</v>
      </c>
      <c r="I11" s="103">
        <v>19277550</v>
      </c>
      <c r="J11" s="103">
        <v>7</v>
      </c>
      <c r="K11" s="103">
        <v>23175296</v>
      </c>
    </row>
    <row r="12" spans="1:20" s="7" customFormat="1" ht="18" customHeight="1">
      <c r="B12" s="164" t="s">
        <v>17</v>
      </c>
      <c r="C12" s="103"/>
      <c r="D12" s="103">
        <v>0</v>
      </c>
      <c r="E12" s="103">
        <v>0</v>
      </c>
      <c r="F12" s="103">
        <v>0</v>
      </c>
      <c r="G12" s="103">
        <v>0</v>
      </c>
      <c r="H12" s="103">
        <v>8</v>
      </c>
      <c r="I12" s="103">
        <v>12820092</v>
      </c>
      <c r="J12" s="103">
        <v>50</v>
      </c>
      <c r="K12" s="103">
        <v>185128029</v>
      </c>
    </row>
    <row r="13" spans="1:20" s="7" customFormat="1" ht="18" customHeight="1">
      <c r="B13" s="125" t="s">
        <v>18</v>
      </c>
      <c r="C13" s="156"/>
      <c r="D13" s="157">
        <v>0</v>
      </c>
      <c r="E13" s="103">
        <v>0</v>
      </c>
      <c r="F13" s="103">
        <v>0</v>
      </c>
      <c r="G13" s="103">
        <v>0</v>
      </c>
      <c r="H13" s="103">
        <v>5</v>
      </c>
      <c r="I13" s="103">
        <v>2034135</v>
      </c>
      <c r="J13" s="103">
        <v>7</v>
      </c>
      <c r="K13" s="103">
        <v>7070403</v>
      </c>
    </row>
    <row r="14" spans="1:20" s="7" customFormat="1" ht="18" customHeight="1">
      <c r="B14" s="125" t="s">
        <v>245</v>
      </c>
      <c r="C14" s="156"/>
      <c r="D14" s="157">
        <v>0</v>
      </c>
      <c r="E14" s="103">
        <v>0</v>
      </c>
      <c r="F14" s="103">
        <v>0</v>
      </c>
      <c r="G14" s="103">
        <v>0</v>
      </c>
      <c r="H14" s="103">
        <v>1</v>
      </c>
      <c r="I14" s="103">
        <v>586000</v>
      </c>
      <c r="J14" s="103">
        <v>3</v>
      </c>
      <c r="K14" s="103">
        <v>9668196</v>
      </c>
    </row>
    <row r="15" spans="1:20" ht="18" customHeight="1">
      <c r="A15" s="7"/>
      <c r="B15" s="125" t="s">
        <v>22</v>
      </c>
      <c r="C15" s="156"/>
      <c r="D15" s="157">
        <v>0</v>
      </c>
      <c r="E15" s="103">
        <v>0</v>
      </c>
      <c r="F15" s="103">
        <v>0</v>
      </c>
      <c r="G15" s="103">
        <v>0</v>
      </c>
      <c r="H15" s="103">
        <v>18</v>
      </c>
      <c r="I15" s="103">
        <v>1163821171</v>
      </c>
      <c r="J15" s="103">
        <v>95</v>
      </c>
      <c r="K15" s="103">
        <v>2953809801</v>
      </c>
    </row>
    <row r="16" spans="1:20" ht="18" customHeight="1">
      <c r="A16" s="7"/>
      <c r="B16" s="125" t="s">
        <v>185</v>
      </c>
      <c r="C16" s="156"/>
      <c r="D16" s="157">
        <v>0</v>
      </c>
      <c r="E16" s="103">
        <v>0</v>
      </c>
      <c r="F16" s="103">
        <v>0</v>
      </c>
      <c r="G16" s="103">
        <v>0</v>
      </c>
      <c r="H16" s="103">
        <v>1</v>
      </c>
      <c r="I16" s="103">
        <v>155000</v>
      </c>
      <c r="J16" s="103">
        <v>1</v>
      </c>
      <c r="K16" s="103">
        <v>155000</v>
      </c>
    </row>
    <row r="17" spans="1:14" ht="18" customHeight="1">
      <c r="A17" s="7"/>
      <c r="B17" s="125" t="s">
        <v>239</v>
      </c>
      <c r="C17" s="156"/>
      <c r="D17" s="157">
        <v>0</v>
      </c>
      <c r="E17" s="103">
        <v>0</v>
      </c>
      <c r="F17" s="103">
        <v>0</v>
      </c>
      <c r="G17" s="103">
        <v>0</v>
      </c>
      <c r="H17" s="103">
        <v>1</v>
      </c>
      <c r="I17" s="103">
        <v>176000</v>
      </c>
      <c r="J17" s="103">
        <v>1</v>
      </c>
      <c r="K17" s="103">
        <v>176000</v>
      </c>
    </row>
    <row r="18" spans="1:14" s="74" customFormat="1" ht="20.25" customHeight="1">
      <c r="A18" s="7"/>
      <c r="B18" s="125" t="s">
        <v>42</v>
      </c>
      <c r="C18" s="156"/>
      <c r="D18" s="157">
        <v>0</v>
      </c>
      <c r="E18" s="103">
        <v>0</v>
      </c>
      <c r="F18" s="103">
        <v>0</v>
      </c>
      <c r="G18" s="103">
        <v>0</v>
      </c>
      <c r="H18" s="103">
        <v>35</v>
      </c>
      <c r="I18" s="103">
        <v>127759817</v>
      </c>
      <c r="J18" s="103">
        <v>35</v>
      </c>
      <c r="K18" s="103">
        <v>127759817</v>
      </c>
      <c r="N18" s="76"/>
    </row>
    <row r="19" spans="1:14" s="7" customFormat="1" ht="18" customHeight="1">
      <c r="B19" s="164" t="s">
        <v>19</v>
      </c>
      <c r="C19" s="103"/>
      <c r="D19" s="103">
        <v>0</v>
      </c>
      <c r="E19" s="103">
        <v>0</v>
      </c>
      <c r="F19" s="103">
        <v>0</v>
      </c>
      <c r="G19" s="103">
        <v>0</v>
      </c>
      <c r="H19" s="103">
        <v>113</v>
      </c>
      <c r="I19" s="103">
        <v>193004235</v>
      </c>
      <c r="J19" s="103">
        <v>115</v>
      </c>
      <c r="K19" s="103">
        <v>202980691</v>
      </c>
    </row>
    <row r="20" spans="1:14" s="7" customFormat="1" ht="18" customHeight="1">
      <c r="B20" s="125" t="s">
        <v>136</v>
      </c>
      <c r="C20" s="156"/>
      <c r="D20" s="157">
        <v>0</v>
      </c>
      <c r="E20" s="103">
        <v>0</v>
      </c>
      <c r="F20" s="103">
        <v>0</v>
      </c>
      <c r="G20" s="103">
        <v>0</v>
      </c>
      <c r="H20" s="103">
        <v>35</v>
      </c>
      <c r="I20" s="103">
        <v>39931095</v>
      </c>
      <c r="J20" s="103">
        <v>35</v>
      </c>
      <c r="K20" s="103">
        <v>39931095</v>
      </c>
    </row>
    <row r="21" spans="1:14" s="7" customFormat="1" ht="18" customHeight="1">
      <c r="B21" s="125" t="s">
        <v>167</v>
      </c>
      <c r="C21" s="156"/>
      <c r="D21" s="157">
        <v>0</v>
      </c>
      <c r="E21" s="103">
        <v>0</v>
      </c>
      <c r="F21" s="103">
        <v>0</v>
      </c>
      <c r="G21" s="103">
        <v>0</v>
      </c>
      <c r="H21" s="103">
        <v>4</v>
      </c>
      <c r="I21" s="103">
        <v>193229711</v>
      </c>
      <c r="J21" s="103">
        <v>4</v>
      </c>
      <c r="K21" s="103">
        <v>193229711</v>
      </c>
    </row>
    <row r="22" spans="1:14" s="7" customFormat="1" ht="18" customHeight="1">
      <c r="B22" s="125" t="s">
        <v>168</v>
      </c>
      <c r="C22" s="156"/>
      <c r="D22" s="157">
        <v>0</v>
      </c>
      <c r="E22" s="103">
        <v>0</v>
      </c>
      <c r="F22" s="103">
        <v>0</v>
      </c>
      <c r="G22" s="103">
        <v>0</v>
      </c>
      <c r="H22" s="103">
        <v>1</v>
      </c>
      <c r="I22" s="103">
        <v>1749612</v>
      </c>
      <c r="J22" s="103">
        <v>1</v>
      </c>
      <c r="K22" s="103">
        <v>1749612</v>
      </c>
    </row>
    <row r="23" spans="1:14" ht="18" customHeight="1">
      <c r="A23" s="7"/>
      <c r="B23" s="164" t="s">
        <v>20</v>
      </c>
      <c r="C23" s="103"/>
      <c r="D23" s="103">
        <v>0</v>
      </c>
      <c r="E23" s="103">
        <v>0</v>
      </c>
      <c r="F23" s="103">
        <v>0</v>
      </c>
      <c r="G23" s="103">
        <v>0</v>
      </c>
      <c r="H23" s="103">
        <v>35</v>
      </c>
      <c r="I23" s="103">
        <v>855904604</v>
      </c>
      <c r="J23" s="103">
        <v>35</v>
      </c>
      <c r="K23" s="103">
        <v>855904604</v>
      </c>
    </row>
    <row r="24" spans="1:14" ht="18" customHeight="1">
      <c r="B24" s="125" t="s">
        <v>101</v>
      </c>
      <c r="C24" s="156"/>
      <c r="D24" s="157">
        <v>0</v>
      </c>
      <c r="E24" s="103">
        <v>0</v>
      </c>
      <c r="F24" s="103">
        <v>0</v>
      </c>
      <c r="G24" s="103">
        <v>0</v>
      </c>
      <c r="H24" s="103">
        <v>4</v>
      </c>
      <c r="I24" s="103">
        <v>11411140</v>
      </c>
      <c r="J24" s="103">
        <v>4</v>
      </c>
      <c r="K24" s="103">
        <v>11411140</v>
      </c>
    </row>
    <row r="25" spans="1:14" ht="18" customHeight="1">
      <c r="B25" s="125" t="s">
        <v>169</v>
      </c>
      <c r="C25" s="156"/>
      <c r="D25" s="157">
        <v>0</v>
      </c>
      <c r="E25" s="103">
        <v>0</v>
      </c>
      <c r="F25" s="103">
        <v>0</v>
      </c>
      <c r="G25" s="103">
        <v>0</v>
      </c>
      <c r="H25" s="103">
        <v>1</v>
      </c>
      <c r="I25" s="103">
        <v>504125</v>
      </c>
      <c r="J25" s="103">
        <v>1</v>
      </c>
      <c r="K25" s="103">
        <v>504125</v>
      </c>
    </row>
    <row r="26" spans="1:14" ht="18" customHeight="1">
      <c r="B26" s="164" t="s">
        <v>137</v>
      </c>
      <c r="C26" s="156"/>
      <c r="D26" s="157">
        <v>0</v>
      </c>
      <c r="E26" s="103">
        <v>0</v>
      </c>
      <c r="F26" s="103">
        <v>0</v>
      </c>
      <c r="G26" s="103">
        <v>0</v>
      </c>
      <c r="H26" s="103">
        <v>4</v>
      </c>
      <c r="I26" s="103">
        <v>189075261</v>
      </c>
      <c r="J26" s="103">
        <v>4</v>
      </c>
      <c r="K26" s="103">
        <v>189075261</v>
      </c>
    </row>
    <row r="27" spans="1:14" ht="18" customHeight="1">
      <c r="B27" s="164" t="s">
        <v>170</v>
      </c>
      <c r="C27" s="156"/>
      <c r="D27" s="157">
        <v>0</v>
      </c>
      <c r="E27" s="103">
        <v>0</v>
      </c>
      <c r="F27" s="103">
        <v>0</v>
      </c>
      <c r="G27" s="103">
        <v>0</v>
      </c>
      <c r="H27" s="103">
        <v>1</v>
      </c>
      <c r="I27" s="103">
        <v>2360000</v>
      </c>
      <c r="J27" s="103">
        <v>1</v>
      </c>
      <c r="K27" s="103">
        <v>2360000</v>
      </c>
    </row>
    <row r="28" spans="1:14" ht="18" customHeight="1">
      <c r="B28" s="164" t="s">
        <v>237</v>
      </c>
      <c r="C28" s="156"/>
      <c r="D28" s="157">
        <v>1</v>
      </c>
      <c r="E28" s="103">
        <v>29245895</v>
      </c>
      <c r="F28" s="103">
        <v>1</v>
      </c>
      <c r="G28" s="103">
        <v>656481</v>
      </c>
      <c r="H28" s="103">
        <v>788</v>
      </c>
      <c r="I28" s="103">
        <v>9070607663</v>
      </c>
      <c r="J28" s="103">
        <v>1406</v>
      </c>
      <c r="K28" s="103">
        <v>13597455651</v>
      </c>
    </row>
    <row r="29" spans="1:14" ht="18" customHeight="1">
      <c r="B29" s="125" t="s">
        <v>21</v>
      </c>
      <c r="C29" s="156"/>
      <c r="D29" s="157">
        <v>0</v>
      </c>
      <c r="E29" s="103">
        <v>0</v>
      </c>
      <c r="F29" s="103">
        <v>0</v>
      </c>
      <c r="G29" s="103">
        <v>0</v>
      </c>
      <c r="H29" s="103">
        <v>29</v>
      </c>
      <c r="I29" s="103">
        <v>832454052</v>
      </c>
      <c r="J29" s="103">
        <v>136</v>
      </c>
      <c r="K29" s="103">
        <v>1291537258</v>
      </c>
    </row>
    <row r="30" spans="1:14" ht="18" customHeight="1">
      <c r="B30" s="164" t="s">
        <v>138</v>
      </c>
      <c r="C30" s="156"/>
      <c r="D30" s="157">
        <v>0</v>
      </c>
      <c r="E30" s="103">
        <v>0</v>
      </c>
      <c r="F30" s="103">
        <v>0</v>
      </c>
      <c r="G30" s="103">
        <v>0</v>
      </c>
      <c r="H30" s="103">
        <v>4</v>
      </c>
      <c r="I30" s="103">
        <v>2845915</v>
      </c>
      <c r="J30" s="103">
        <v>4</v>
      </c>
      <c r="K30" s="103">
        <v>2845915</v>
      </c>
    </row>
    <row r="31" spans="1:14" ht="18" customHeight="1">
      <c r="B31" s="164" t="s">
        <v>187</v>
      </c>
      <c r="C31" s="156"/>
      <c r="D31" s="157">
        <v>0</v>
      </c>
      <c r="E31" s="103">
        <v>0</v>
      </c>
      <c r="F31" s="103">
        <v>0</v>
      </c>
      <c r="G31" s="103">
        <v>0</v>
      </c>
      <c r="H31" s="103">
        <v>1</v>
      </c>
      <c r="I31" s="103">
        <v>1281888</v>
      </c>
      <c r="J31" s="103">
        <v>1</v>
      </c>
      <c r="K31" s="103">
        <v>1281888</v>
      </c>
    </row>
    <row r="32" spans="1:14" ht="18" customHeight="1">
      <c r="B32" s="125" t="s">
        <v>54</v>
      </c>
      <c r="C32" s="103"/>
      <c r="D32" s="103">
        <v>0</v>
      </c>
      <c r="E32" s="103">
        <v>0</v>
      </c>
      <c r="F32" s="103">
        <v>0</v>
      </c>
      <c r="G32" s="103">
        <v>0</v>
      </c>
      <c r="H32" s="103">
        <v>2</v>
      </c>
      <c r="I32" s="103">
        <v>1822963</v>
      </c>
      <c r="J32" s="103">
        <v>2</v>
      </c>
      <c r="K32" s="103">
        <v>1822963</v>
      </c>
    </row>
    <row r="33" spans="2:19" ht="18" customHeight="1">
      <c r="B33" s="125" t="s">
        <v>174</v>
      </c>
      <c r="C33" s="103"/>
      <c r="D33" s="103">
        <v>0</v>
      </c>
      <c r="E33" s="103">
        <v>0</v>
      </c>
      <c r="F33" s="103">
        <v>0</v>
      </c>
      <c r="G33" s="103">
        <v>0</v>
      </c>
      <c r="H33" s="103">
        <v>2</v>
      </c>
      <c r="I33" s="103">
        <v>2113500</v>
      </c>
      <c r="J33" s="103">
        <v>2</v>
      </c>
      <c r="K33" s="103">
        <v>2113500</v>
      </c>
    </row>
    <row r="34" spans="2:19" ht="18" customHeight="1">
      <c r="B34" s="125" t="s">
        <v>190</v>
      </c>
      <c r="C34" s="103"/>
      <c r="D34" s="103">
        <v>0</v>
      </c>
      <c r="E34" s="103">
        <v>0</v>
      </c>
      <c r="F34" s="103">
        <v>0</v>
      </c>
      <c r="G34" s="103">
        <v>0</v>
      </c>
      <c r="H34" s="103">
        <v>1</v>
      </c>
      <c r="I34" s="103">
        <v>2058673</v>
      </c>
      <c r="J34" s="103">
        <v>1</v>
      </c>
      <c r="K34" s="103">
        <v>2058673</v>
      </c>
    </row>
    <row r="35" spans="2:19" ht="18" customHeight="1">
      <c r="B35" s="206" t="s">
        <v>246</v>
      </c>
      <c r="C35" s="156"/>
      <c r="D35" s="157">
        <v>0</v>
      </c>
      <c r="E35" s="103">
        <v>0</v>
      </c>
      <c r="F35" s="103">
        <v>0</v>
      </c>
      <c r="G35" s="103">
        <v>0</v>
      </c>
      <c r="H35" s="103">
        <v>47</v>
      </c>
      <c r="I35" s="103">
        <v>242862811</v>
      </c>
      <c r="J35" s="103">
        <v>216</v>
      </c>
      <c r="K35" s="103">
        <v>831153973</v>
      </c>
    </row>
    <row r="36" spans="2:19" ht="18" customHeight="1">
      <c r="B36" s="206" t="s">
        <v>173</v>
      </c>
      <c r="C36" s="156"/>
      <c r="D36" s="157">
        <v>0</v>
      </c>
      <c r="E36" s="103">
        <v>0</v>
      </c>
      <c r="F36" s="103">
        <v>0</v>
      </c>
      <c r="G36" s="103">
        <v>0</v>
      </c>
      <c r="H36" s="103">
        <v>30</v>
      </c>
      <c r="I36" s="103">
        <v>2292173288</v>
      </c>
      <c r="J36" s="103">
        <v>30</v>
      </c>
      <c r="K36" s="103">
        <v>2292173288</v>
      </c>
    </row>
    <row r="37" spans="2:19" ht="18" customHeight="1" thickBot="1">
      <c r="B37" s="207" t="s">
        <v>139</v>
      </c>
      <c r="C37" s="172"/>
      <c r="D37" s="172">
        <v>0</v>
      </c>
      <c r="E37" s="172">
        <v>0</v>
      </c>
      <c r="F37" s="172">
        <v>0</v>
      </c>
      <c r="G37" s="172">
        <v>0</v>
      </c>
      <c r="H37" s="172">
        <v>29</v>
      </c>
      <c r="I37" s="172">
        <v>31926543</v>
      </c>
      <c r="J37" s="172">
        <v>39</v>
      </c>
      <c r="K37" s="172">
        <v>42036558</v>
      </c>
      <c r="S37" s="4"/>
    </row>
    <row r="38" spans="2:19" ht="21.95" customHeight="1" thickBot="1">
      <c r="B38" s="187" t="s">
        <v>0</v>
      </c>
      <c r="C38" s="208"/>
      <c r="D38" s="209">
        <f t="shared" ref="D38:J38" si="0">SUM(D6:D37)</f>
        <v>3</v>
      </c>
      <c r="E38" s="210">
        <f t="shared" si="0"/>
        <v>61566599</v>
      </c>
      <c r="F38" s="210">
        <f t="shared" si="0"/>
        <v>1</v>
      </c>
      <c r="G38" s="210">
        <f t="shared" si="0"/>
        <v>656481</v>
      </c>
      <c r="H38" s="210">
        <f t="shared" si="0"/>
        <v>1236</v>
      </c>
      <c r="I38" s="210">
        <f t="shared" si="0"/>
        <v>15862094776</v>
      </c>
      <c r="J38" s="210">
        <f t="shared" si="0"/>
        <v>2279</v>
      </c>
      <c r="K38" s="210">
        <f>SUM(K6:K37)</f>
        <v>24163881437</v>
      </c>
    </row>
    <row r="39" spans="2:19" ht="33.75" customHeight="1" thickTop="1">
      <c r="I39" s="4"/>
    </row>
    <row r="57" spans="4:7" ht="21.95" customHeight="1">
      <c r="E57" s="6"/>
      <c r="F57" s="6"/>
      <c r="G57" s="6"/>
    </row>
    <row r="58" spans="4:7" ht="21.95" customHeight="1">
      <c r="E58" s="7"/>
      <c r="F58" s="7"/>
      <c r="G58" s="7"/>
    </row>
    <row r="59" spans="4:7" ht="21.95" customHeight="1">
      <c r="E59" s="7"/>
      <c r="F59" s="7"/>
      <c r="G59" s="7"/>
    </row>
    <row r="64" spans="4:7" ht="21.95" customHeight="1">
      <c r="D64" s="1"/>
    </row>
    <row r="65" spans="4:7" ht="21.95" customHeight="1">
      <c r="D65" s="1"/>
    </row>
    <row r="66" spans="4:7" ht="21.95" customHeight="1">
      <c r="D66" s="1"/>
      <c r="E66" s="1"/>
      <c r="F66" s="1"/>
      <c r="G66" s="1"/>
    </row>
    <row r="67" spans="4:7" ht="21.95" customHeight="1">
      <c r="D67" s="1"/>
      <c r="E67" s="1"/>
      <c r="F67" s="1"/>
      <c r="G67" s="1"/>
    </row>
    <row r="68" spans="4:7" ht="21.95" customHeight="1">
      <c r="D68" s="1"/>
      <c r="E68" s="1"/>
      <c r="F68" s="1"/>
      <c r="G68" s="1"/>
    </row>
    <row r="69" spans="4:7" ht="21.95" customHeight="1">
      <c r="D69" s="1"/>
      <c r="E69" s="1"/>
      <c r="F69" s="1"/>
      <c r="G69" s="1"/>
    </row>
    <row r="70" spans="4:7" ht="21.95" customHeight="1">
      <c r="D70" s="1"/>
      <c r="E70" s="1"/>
      <c r="F70" s="1"/>
      <c r="G70" s="1"/>
    </row>
    <row r="71" spans="4:7" ht="21.95" customHeight="1">
      <c r="D71" s="1"/>
      <c r="E71" s="1"/>
      <c r="F71" s="1"/>
      <c r="G71" s="1"/>
    </row>
    <row r="72" spans="4:7" ht="21.95" customHeight="1">
      <c r="D72" s="1"/>
      <c r="E72" s="1"/>
      <c r="F72" s="1"/>
      <c r="G72" s="1"/>
    </row>
    <row r="73" spans="4:7" ht="21.95" customHeight="1">
      <c r="D73" s="1"/>
      <c r="E73" s="5"/>
      <c r="F73" s="5"/>
      <c r="G73" s="5"/>
    </row>
    <row r="74" spans="4:7" ht="21.95" customHeight="1">
      <c r="D74" s="1"/>
      <c r="E74" s="1"/>
      <c r="F74" s="1"/>
      <c r="G74" s="1"/>
    </row>
    <row r="76" spans="4:7" ht="21.95" customHeight="1">
      <c r="D76" s="1"/>
    </row>
  </sheetData>
  <mergeCells count="7">
    <mergeCell ref="J4:K4"/>
    <mergeCell ref="B2:K2"/>
    <mergeCell ref="D4:E4"/>
    <mergeCell ref="H3:I3"/>
    <mergeCell ref="H4:I4"/>
    <mergeCell ref="B4:B5"/>
    <mergeCell ref="F4:G4"/>
  </mergeCells>
  <printOptions horizontalCentered="1" verticalCentered="1"/>
  <pageMargins left="0.31496062992125984" right="0.15748031496062992" top="0.39370078740157483" bottom="0.39370078740157483" header="0.31496062992125984" footer="0.31496062992125984"/>
  <pageSetup paperSize="9" scale="75" orientation="landscape" r:id="rId1"/>
  <headerFooter>
    <oddFooter>&amp;C&amp;14 15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rightToLeft="1" view="pageBreakPreview" zoomScaleSheetLayoutView="100" workbookViewId="0">
      <selection activeCell="C3" sqref="C3:K21"/>
    </sheetView>
  </sheetViews>
  <sheetFormatPr defaultColWidth="9.140625" defaultRowHeight="21.95" customHeight="1"/>
  <cols>
    <col min="1" max="2" width="2.28515625" style="13" customWidth="1"/>
    <col min="3" max="3" width="17.42578125" style="44" customWidth="1"/>
    <col min="4" max="4" width="8.140625" style="44" customWidth="1"/>
    <col min="5" max="5" width="16.42578125" style="44" customWidth="1"/>
    <col min="6" max="6" width="6.28515625" style="44" customWidth="1"/>
    <col min="7" max="7" width="15.7109375" style="44" customWidth="1"/>
    <col min="8" max="8" width="7.28515625" style="13" customWidth="1"/>
    <col min="9" max="9" width="17.7109375" style="13" customWidth="1"/>
    <col min="10" max="10" width="12.7109375" style="44" customWidth="1"/>
    <col min="11" max="11" width="19.140625" style="44" customWidth="1"/>
    <col min="12" max="13" width="9.140625" style="13"/>
    <col min="14" max="14" width="10.140625" style="13" bestFit="1" customWidth="1"/>
    <col min="15" max="16384" width="9.140625" style="13"/>
  </cols>
  <sheetData>
    <row r="1" spans="1:17" ht="24.75" customHeight="1">
      <c r="C1" s="332"/>
      <c r="D1" s="332"/>
      <c r="E1" s="332"/>
      <c r="F1" s="332"/>
      <c r="G1" s="332"/>
      <c r="H1" s="332"/>
      <c r="I1" s="332"/>
      <c r="J1" s="332"/>
      <c r="K1" s="332"/>
    </row>
    <row r="2" spans="1:17" ht="21.95" customHeight="1">
      <c r="C2" s="488" t="s">
        <v>232</v>
      </c>
      <c r="D2" s="488"/>
      <c r="E2" s="488"/>
      <c r="F2" s="488"/>
      <c r="G2" s="488"/>
      <c r="H2" s="488"/>
      <c r="I2" s="488"/>
      <c r="J2" s="333"/>
      <c r="K2" s="333"/>
      <c r="N2" s="18"/>
    </row>
    <row r="3" spans="1:17" ht="21.95" customHeight="1" thickBot="1">
      <c r="C3" s="390" t="s">
        <v>107</v>
      </c>
      <c r="D3" s="390"/>
      <c r="E3" s="390"/>
      <c r="F3" s="390"/>
      <c r="G3" s="390"/>
      <c r="H3" s="390"/>
      <c r="I3" s="376"/>
      <c r="J3" s="390"/>
      <c r="K3" s="390" t="s">
        <v>44</v>
      </c>
      <c r="N3" s="64"/>
    </row>
    <row r="4" spans="1:17" ht="21.95" customHeight="1" thickTop="1">
      <c r="C4" s="452" t="s">
        <v>7</v>
      </c>
      <c r="D4" s="454" t="s">
        <v>152</v>
      </c>
      <c r="E4" s="454"/>
      <c r="F4" s="454" t="s">
        <v>151</v>
      </c>
      <c r="G4" s="454"/>
      <c r="H4" s="454" t="s">
        <v>56</v>
      </c>
      <c r="I4" s="454"/>
      <c r="J4" s="454" t="s">
        <v>71</v>
      </c>
      <c r="K4" s="454"/>
    </row>
    <row r="5" spans="1:17" ht="21.95" customHeight="1" thickBot="1">
      <c r="C5" s="453"/>
      <c r="D5" s="189" t="s">
        <v>8</v>
      </c>
      <c r="E5" s="189" t="s">
        <v>9</v>
      </c>
      <c r="F5" s="189" t="s">
        <v>8</v>
      </c>
      <c r="G5" s="189" t="s">
        <v>9</v>
      </c>
      <c r="H5" s="189" t="s">
        <v>8</v>
      </c>
      <c r="I5" s="189" t="s">
        <v>9</v>
      </c>
      <c r="J5" s="189" t="s">
        <v>8</v>
      </c>
      <c r="K5" s="189" t="s">
        <v>9</v>
      </c>
    </row>
    <row r="6" spans="1:17" ht="21.95" customHeight="1" thickTop="1">
      <c r="C6" s="391" t="s">
        <v>72</v>
      </c>
      <c r="D6" s="391">
        <v>8</v>
      </c>
      <c r="E6" s="243">
        <v>97601420</v>
      </c>
      <c r="F6" s="391">
        <v>0</v>
      </c>
      <c r="G6" s="243">
        <v>0</v>
      </c>
      <c r="H6" s="391">
        <v>223</v>
      </c>
      <c r="I6" s="243">
        <v>1105961749</v>
      </c>
      <c r="J6" s="391">
        <f>8+0+223</f>
        <v>231</v>
      </c>
      <c r="K6" s="243">
        <f>E6+G6+I6</f>
        <v>1203563169</v>
      </c>
    </row>
    <row r="7" spans="1:17" ht="16.5" customHeight="1">
      <c r="C7" s="391" t="s">
        <v>12</v>
      </c>
      <c r="D7" s="243">
        <v>26</v>
      </c>
      <c r="E7" s="243">
        <v>127856753</v>
      </c>
      <c r="F7" s="243">
        <v>15</v>
      </c>
      <c r="G7" s="243">
        <v>796146736</v>
      </c>
      <c r="H7" s="156">
        <v>0</v>
      </c>
      <c r="I7" s="243">
        <v>0</v>
      </c>
      <c r="J7" s="391">
        <f>26+15+0</f>
        <v>41</v>
      </c>
      <c r="K7" s="243">
        <f t="shared" ref="K7:K20" si="0">E7+G7+I7</f>
        <v>924003489</v>
      </c>
      <c r="N7" s="88"/>
      <c r="O7" s="88"/>
      <c r="P7" s="88"/>
      <c r="Q7" s="25"/>
    </row>
    <row r="8" spans="1:17" s="54" customFormat="1" ht="16.5" customHeight="1">
      <c r="C8" s="391" t="s">
        <v>1</v>
      </c>
      <c r="D8" s="391">
        <v>2</v>
      </c>
      <c r="E8" s="243">
        <v>4846190</v>
      </c>
      <c r="F8" s="391">
        <v>1</v>
      </c>
      <c r="G8" s="243">
        <v>3281182</v>
      </c>
      <c r="H8" s="391">
        <v>245</v>
      </c>
      <c r="I8" s="243">
        <v>548885275</v>
      </c>
      <c r="J8" s="391">
        <f>2+1+245</f>
        <v>248</v>
      </c>
      <c r="K8" s="243">
        <f t="shared" si="0"/>
        <v>557012647</v>
      </c>
      <c r="N8" s="60"/>
      <c r="O8" s="60"/>
      <c r="P8" s="60"/>
    </row>
    <row r="9" spans="1:17" s="77" customFormat="1" ht="16.5" customHeight="1">
      <c r="C9" s="391" t="s">
        <v>59</v>
      </c>
      <c r="D9" s="243">
        <v>1</v>
      </c>
      <c r="E9" s="243">
        <v>1439782</v>
      </c>
      <c r="F9" s="243">
        <v>1</v>
      </c>
      <c r="G9" s="243">
        <v>4477025</v>
      </c>
      <c r="H9" s="156">
        <v>174</v>
      </c>
      <c r="I9" s="243">
        <v>416837693</v>
      </c>
      <c r="J9" s="391">
        <f>1+1+174</f>
        <v>176</v>
      </c>
      <c r="K9" s="243">
        <f t="shared" si="0"/>
        <v>422754500</v>
      </c>
      <c r="N9" s="31"/>
      <c r="O9" s="31"/>
      <c r="P9" s="31"/>
    </row>
    <row r="10" spans="1:17" s="20" customFormat="1" ht="16.5" customHeight="1">
      <c r="A10" s="16"/>
      <c r="B10" s="16"/>
      <c r="C10" s="391" t="s">
        <v>2</v>
      </c>
      <c r="D10" s="391">
        <v>407</v>
      </c>
      <c r="E10" s="243">
        <v>4201966067</v>
      </c>
      <c r="F10" s="391">
        <v>1</v>
      </c>
      <c r="G10" s="243">
        <v>3655601</v>
      </c>
      <c r="H10" s="391">
        <v>8</v>
      </c>
      <c r="I10" s="243">
        <v>547736596</v>
      </c>
      <c r="J10" s="391">
        <f>407+1+8</f>
        <v>416</v>
      </c>
      <c r="K10" s="243">
        <f t="shared" si="0"/>
        <v>4753358264</v>
      </c>
      <c r="N10" s="53"/>
      <c r="O10" s="53"/>
      <c r="P10" s="53"/>
    </row>
    <row r="11" spans="1:17" s="16" customFormat="1" ht="16.5" customHeight="1">
      <c r="C11" s="391" t="s">
        <v>3</v>
      </c>
      <c r="D11" s="243">
        <v>128</v>
      </c>
      <c r="E11" s="243">
        <v>2116737279</v>
      </c>
      <c r="F11" s="243">
        <v>13</v>
      </c>
      <c r="G11" s="243">
        <v>22503459</v>
      </c>
      <c r="H11" s="156">
        <v>0</v>
      </c>
      <c r="I11" s="156">
        <v>0</v>
      </c>
      <c r="J11" s="391">
        <f>128+13+0</f>
        <v>141</v>
      </c>
      <c r="K11" s="243">
        <f t="shared" si="0"/>
        <v>2139240738</v>
      </c>
      <c r="N11" s="62"/>
      <c r="O11" s="62"/>
      <c r="P11" s="62"/>
    </row>
    <row r="12" spans="1:17" ht="16.5" customHeight="1">
      <c r="A12" s="16"/>
      <c r="B12" s="16"/>
      <c r="C12" s="391" t="s">
        <v>60</v>
      </c>
      <c r="D12" s="391">
        <v>13</v>
      </c>
      <c r="E12" s="243">
        <v>145776369</v>
      </c>
      <c r="F12" s="391">
        <v>7</v>
      </c>
      <c r="G12" s="243">
        <v>1085126212</v>
      </c>
      <c r="H12" s="391">
        <v>116</v>
      </c>
      <c r="I12" s="243">
        <v>537444167</v>
      </c>
      <c r="J12" s="391">
        <f>13+7+116</f>
        <v>136</v>
      </c>
      <c r="K12" s="243">
        <f t="shared" si="0"/>
        <v>1768346748</v>
      </c>
      <c r="N12" s="63"/>
      <c r="O12" s="63"/>
      <c r="P12" s="63"/>
    </row>
    <row r="13" spans="1:17" ht="16.5" customHeight="1">
      <c r="A13" s="16"/>
      <c r="B13" s="16"/>
      <c r="C13" s="391" t="s">
        <v>4</v>
      </c>
      <c r="D13" s="243">
        <v>9</v>
      </c>
      <c r="E13" s="243">
        <v>64663245</v>
      </c>
      <c r="F13" s="243">
        <v>5</v>
      </c>
      <c r="G13" s="243">
        <v>386487794</v>
      </c>
      <c r="H13" s="156">
        <v>128</v>
      </c>
      <c r="I13" s="156">
        <v>3728811493</v>
      </c>
      <c r="J13" s="391">
        <f>9+5+128</f>
        <v>142</v>
      </c>
      <c r="K13" s="243">
        <f t="shared" si="0"/>
        <v>4179962532</v>
      </c>
      <c r="N13" s="62"/>
      <c r="O13" s="62"/>
      <c r="P13" s="62"/>
    </row>
    <row r="14" spans="1:17" s="20" customFormat="1" ht="16.5" customHeight="1">
      <c r="A14" s="16"/>
      <c r="B14" s="16"/>
      <c r="C14" s="391" t="s">
        <v>61</v>
      </c>
      <c r="D14" s="391">
        <v>12</v>
      </c>
      <c r="E14" s="243">
        <v>2119082221</v>
      </c>
      <c r="F14" s="391">
        <v>5</v>
      </c>
      <c r="G14" s="243">
        <v>362246065</v>
      </c>
      <c r="H14" s="391">
        <v>0</v>
      </c>
      <c r="I14" s="243">
        <v>0</v>
      </c>
      <c r="J14" s="391">
        <f>12+5+0</f>
        <v>17</v>
      </c>
      <c r="K14" s="243">
        <f t="shared" si="0"/>
        <v>2481328286</v>
      </c>
      <c r="N14" s="61"/>
      <c r="O14" s="61"/>
      <c r="P14" s="61"/>
    </row>
    <row r="15" spans="1:17" s="20" customFormat="1" ht="16.5" customHeight="1">
      <c r="A15" s="16"/>
      <c r="B15" s="16"/>
      <c r="C15" s="391" t="s">
        <v>104</v>
      </c>
      <c r="D15" s="391">
        <v>2</v>
      </c>
      <c r="E15" s="243">
        <v>10381256</v>
      </c>
      <c r="F15" s="391">
        <v>1</v>
      </c>
      <c r="G15" s="243">
        <v>504797</v>
      </c>
      <c r="H15" s="391">
        <v>97</v>
      </c>
      <c r="I15" s="243">
        <v>2161660335</v>
      </c>
      <c r="J15" s="391">
        <f>2+1+97</f>
        <v>100</v>
      </c>
      <c r="K15" s="243">
        <f t="shared" si="0"/>
        <v>2172546388</v>
      </c>
      <c r="N15" s="61"/>
      <c r="O15" s="61"/>
      <c r="P15" s="61"/>
    </row>
    <row r="16" spans="1:17" s="16" customFormat="1" ht="16.5" customHeight="1">
      <c r="C16" s="391" t="s">
        <v>53</v>
      </c>
      <c r="D16" s="243">
        <v>16</v>
      </c>
      <c r="E16" s="243">
        <v>43606774</v>
      </c>
      <c r="F16" s="243">
        <v>1</v>
      </c>
      <c r="G16" s="243">
        <v>578555</v>
      </c>
      <c r="H16" s="156">
        <v>129</v>
      </c>
      <c r="I16" s="156">
        <v>149872294</v>
      </c>
      <c r="J16" s="391">
        <f>16+1+129</f>
        <v>146</v>
      </c>
      <c r="K16" s="243">
        <f t="shared" si="0"/>
        <v>194057623</v>
      </c>
      <c r="N16" s="62"/>
      <c r="O16" s="62"/>
      <c r="P16" s="62"/>
    </row>
    <row r="17" spans="1:16" s="20" customFormat="1" ht="16.5" customHeight="1">
      <c r="A17" s="16"/>
      <c r="B17" s="16"/>
      <c r="C17" s="391" t="s">
        <v>108</v>
      </c>
      <c r="D17" s="391">
        <v>162</v>
      </c>
      <c r="E17" s="243">
        <v>672772555</v>
      </c>
      <c r="F17" s="391">
        <v>1</v>
      </c>
      <c r="G17" s="243">
        <v>17479999</v>
      </c>
      <c r="H17" s="391">
        <v>0</v>
      </c>
      <c r="I17" s="243">
        <v>0</v>
      </c>
      <c r="J17" s="391">
        <f>162+1+0</f>
        <v>163</v>
      </c>
      <c r="K17" s="243">
        <f t="shared" si="0"/>
        <v>690252554</v>
      </c>
      <c r="N17" s="63"/>
      <c r="O17" s="63"/>
      <c r="P17" s="63"/>
    </row>
    <row r="18" spans="1:16" s="20" customFormat="1" ht="16.5" customHeight="1">
      <c r="A18" s="16"/>
      <c r="B18" s="16"/>
      <c r="C18" s="391" t="s">
        <v>135</v>
      </c>
      <c r="D18" s="391">
        <v>18</v>
      </c>
      <c r="E18" s="243">
        <v>22946643</v>
      </c>
      <c r="F18" s="391">
        <v>0</v>
      </c>
      <c r="G18" s="243">
        <v>0</v>
      </c>
      <c r="H18" s="391">
        <v>0</v>
      </c>
      <c r="I18" s="243">
        <v>0</v>
      </c>
      <c r="J18" s="391">
        <f>18+0+0</f>
        <v>18</v>
      </c>
      <c r="K18" s="243">
        <f t="shared" si="0"/>
        <v>22946643</v>
      </c>
      <c r="N18" s="63"/>
      <c r="O18" s="63"/>
      <c r="P18" s="63"/>
    </row>
    <row r="19" spans="1:16" ht="16.5" customHeight="1">
      <c r="B19" s="16"/>
      <c r="C19" s="391" t="s">
        <v>5</v>
      </c>
      <c r="D19" s="391">
        <v>8</v>
      </c>
      <c r="E19" s="243">
        <v>39978899</v>
      </c>
      <c r="F19" s="391">
        <v>0</v>
      </c>
      <c r="G19" s="243">
        <v>0</v>
      </c>
      <c r="H19" s="391">
        <v>83</v>
      </c>
      <c r="I19" s="243">
        <v>244490980</v>
      </c>
      <c r="J19" s="391">
        <f>8+0+83</f>
        <v>91</v>
      </c>
      <c r="K19" s="243">
        <f t="shared" si="0"/>
        <v>284469879</v>
      </c>
      <c r="N19" s="62"/>
      <c r="O19" s="62"/>
      <c r="P19" s="62"/>
    </row>
    <row r="20" spans="1:16" ht="16.5" customHeight="1" thickBot="1">
      <c r="C20" s="417" t="s">
        <v>6</v>
      </c>
      <c r="D20" s="418">
        <v>17</v>
      </c>
      <c r="E20" s="418">
        <v>10124566</v>
      </c>
      <c r="F20" s="418">
        <v>8</v>
      </c>
      <c r="G20" s="418">
        <v>19363558</v>
      </c>
      <c r="H20" s="411">
        <v>188</v>
      </c>
      <c r="I20" s="411">
        <v>2340549853</v>
      </c>
      <c r="J20" s="417">
        <f>17+8+188</f>
        <v>213</v>
      </c>
      <c r="K20" s="418">
        <f t="shared" si="0"/>
        <v>2370037977</v>
      </c>
      <c r="N20" s="63"/>
      <c r="O20" s="63"/>
      <c r="P20" s="63"/>
    </row>
    <row r="21" spans="1:16" ht="16.5" customHeight="1" thickBot="1">
      <c r="C21" s="419" t="s">
        <v>0</v>
      </c>
      <c r="D21" s="419">
        <f t="shared" ref="D21:K21" si="1">SUM(D6:D20)</f>
        <v>829</v>
      </c>
      <c r="E21" s="420">
        <f t="shared" si="1"/>
        <v>9679780019</v>
      </c>
      <c r="F21" s="419">
        <f t="shared" si="1"/>
        <v>59</v>
      </c>
      <c r="G21" s="420">
        <f t="shared" si="1"/>
        <v>2701850983</v>
      </c>
      <c r="H21" s="420">
        <f t="shared" si="1"/>
        <v>1391</v>
      </c>
      <c r="I21" s="420">
        <f t="shared" si="1"/>
        <v>11782250435</v>
      </c>
      <c r="J21" s="420">
        <f t="shared" si="1"/>
        <v>2279</v>
      </c>
      <c r="K21" s="420">
        <f t="shared" si="1"/>
        <v>24163881437</v>
      </c>
      <c r="N21" s="62"/>
      <c r="O21" s="62"/>
      <c r="P21" s="62"/>
    </row>
    <row r="22" spans="1:16" ht="21.95" customHeight="1" thickTop="1">
      <c r="C22" s="332"/>
      <c r="D22" s="332"/>
      <c r="E22" s="332"/>
      <c r="F22" s="332"/>
      <c r="G22" s="332"/>
      <c r="H22" s="332"/>
      <c r="I22" s="332"/>
      <c r="J22" s="332"/>
      <c r="K22" s="332"/>
    </row>
    <row r="23" spans="1:16" ht="21.95" customHeight="1">
      <c r="C23" s="332"/>
      <c r="D23" s="332"/>
      <c r="E23" s="332"/>
      <c r="F23" s="332"/>
      <c r="G23" s="332"/>
      <c r="H23" s="332"/>
      <c r="I23" s="332"/>
      <c r="J23" s="332"/>
      <c r="K23" s="315"/>
    </row>
    <row r="25" spans="1:16" ht="21.95" customHeight="1">
      <c r="I25" s="25"/>
    </row>
  </sheetData>
  <mergeCells count="6">
    <mergeCell ref="J4:K4"/>
    <mergeCell ref="C4:C5"/>
    <mergeCell ref="C2:I2"/>
    <mergeCell ref="D4:E4"/>
    <mergeCell ref="F4:G4"/>
    <mergeCell ref="H4:I4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rightToLeft="1" view="pageBreakPreview" zoomScale="90" zoomScaleSheetLayoutView="90" workbookViewId="0">
      <selection activeCell="A3" sqref="A3:I38"/>
    </sheetView>
  </sheetViews>
  <sheetFormatPr defaultRowHeight="21.95" customHeight="1"/>
  <cols>
    <col min="1" max="1" width="29.140625" style="334" customWidth="1"/>
    <col min="2" max="2" width="6.5703125" style="334" customWidth="1"/>
    <col min="3" max="3" width="22.140625" style="334" customWidth="1"/>
    <col min="4" max="4" width="12" style="334" customWidth="1"/>
    <col min="5" max="5" width="22.42578125" style="334" customWidth="1"/>
    <col min="6" max="6" width="13.7109375" style="334" customWidth="1"/>
    <col min="7" max="7" width="23.140625" style="334" customWidth="1"/>
    <col min="8" max="8" width="10.28515625" style="334" customWidth="1"/>
    <col min="9" max="9" width="23.28515625" style="334" bestFit="1" customWidth="1"/>
    <col min="10" max="10" width="10.28515625" customWidth="1"/>
    <col min="17" max="17" width="12" bestFit="1" customWidth="1"/>
  </cols>
  <sheetData>
    <row r="1" spans="1:15" ht="11.25" customHeight="1"/>
    <row r="2" spans="1:15" ht="22.5" customHeight="1">
      <c r="A2" s="445" t="s">
        <v>233</v>
      </c>
      <c r="B2" s="445"/>
      <c r="C2" s="445"/>
      <c r="D2" s="445"/>
      <c r="E2" s="445"/>
      <c r="F2" s="445"/>
      <c r="G2" s="445"/>
      <c r="H2" s="445"/>
      <c r="I2" s="445"/>
    </row>
    <row r="3" spans="1:15" ht="19.5" customHeight="1" thickBot="1">
      <c r="A3" s="490" t="s">
        <v>118</v>
      </c>
      <c r="B3" s="490"/>
      <c r="C3" s="490"/>
      <c r="D3" s="490"/>
      <c r="E3" s="386"/>
      <c r="F3" s="386"/>
      <c r="G3" s="387"/>
      <c r="H3" s="491" t="s">
        <v>44</v>
      </c>
      <c r="I3" s="491"/>
    </row>
    <row r="4" spans="1:15" ht="21.95" customHeight="1" thickTop="1">
      <c r="A4" s="493" t="s">
        <v>13</v>
      </c>
      <c r="B4" s="492" t="s">
        <v>102</v>
      </c>
      <c r="C4" s="492"/>
      <c r="D4" s="388" t="s">
        <v>230</v>
      </c>
      <c r="E4" s="388"/>
      <c r="F4" s="492" t="s">
        <v>93</v>
      </c>
      <c r="G4" s="444"/>
      <c r="H4" s="444" t="s">
        <v>90</v>
      </c>
      <c r="I4" s="444"/>
    </row>
    <row r="5" spans="1:15" ht="27.75" customHeight="1" thickBot="1">
      <c r="A5" s="462"/>
      <c r="B5" s="374" t="s">
        <v>8</v>
      </c>
      <c r="C5" s="374" t="s">
        <v>9</v>
      </c>
      <c r="D5" s="374" t="s">
        <v>8</v>
      </c>
      <c r="E5" s="374" t="s">
        <v>9</v>
      </c>
      <c r="F5" s="374" t="s">
        <v>8</v>
      </c>
      <c r="G5" s="374" t="s">
        <v>9</v>
      </c>
      <c r="H5" s="374" t="s">
        <v>8</v>
      </c>
      <c r="I5" s="374" t="s">
        <v>9</v>
      </c>
    </row>
    <row r="6" spans="1:15" ht="31.5" customHeight="1" thickTop="1">
      <c r="A6" s="154" t="s">
        <v>241</v>
      </c>
      <c r="B6" s="69">
        <v>0</v>
      </c>
      <c r="C6" s="69">
        <v>0</v>
      </c>
      <c r="D6" s="69">
        <v>0</v>
      </c>
      <c r="E6" s="69">
        <v>0</v>
      </c>
      <c r="F6" s="69">
        <v>1</v>
      </c>
      <c r="G6" s="69">
        <v>1441606</v>
      </c>
      <c r="H6" s="69">
        <f>B6+D6+F6</f>
        <v>1</v>
      </c>
      <c r="I6" s="69">
        <f>C6+E6+G6</f>
        <v>1441606</v>
      </c>
      <c r="J6" s="337"/>
    </row>
    <row r="7" spans="1:15" ht="16.5" customHeight="1">
      <c r="A7" s="154" t="s">
        <v>181</v>
      </c>
      <c r="B7" s="69">
        <v>1</v>
      </c>
      <c r="C7" s="69">
        <v>25665</v>
      </c>
      <c r="D7" s="69">
        <v>0</v>
      </c>
      <c r="E7" s="69">
        <v>0</v>
      </c>
      <c r="F7" s="69">
        <v>0</v>
      </c>
      <c r="G7" s="69">
        <v>0</v>
      </c>
      <c r="H7" s="69">
        <f t="shared" ref="H7:H37" si="0">B7+D7+F7</f>
        <v>1</v>
      </c>
      <c r="I7" s="69">
        <f t="shared" ref="I7:I37" si="1">C7+E7+G7</f>
        <v>25665</v>
      </c>
      <c r="J7" s="337"/>
    </row>
    <row r="8" spans="1:15" ht="21.95" customHeight="1">
      <c r="A8" s="154" t="s">
        <v>62</v>
      </c>
      <c r="B8" s="69">
        <v>1</v>
      </c>
      <c r="C8" s="121">
        <v>665108</v>
      </c>
      <c r="D8" s="69">
        <v>5</v>
      </c>
      <c r="E8" s="121">
        <v>362246065</v>
      </c>
      <c r="F8" s="69">
        <v>0</v>
      </c>
      <c r="G8" s="121">
        <v>0</v>
      </c>
      <c r="H8" s="69">
        <f t="shared" si="0"/>
        <v>6</v>
      </c>
      <c r="I8" s="69">
        <f t="shared" si="1"/>
        <v>362911173</v>
      </c>
      <c r="J8" s="338"/>
    </row>
    <row r="9" spans="1:15" ht="16.5" customHeight="1">
      <c r="A9" s="131" t="s">
        <v>32</v>
      </c>
      <c r="B9" s="121">
        <v>24</v>
      </c>
      <c r="C9" s="121">
        <v>888990664</v>
      </c>
      <c r="D9" s="121">
        <v>6</v>
      </c>
      <c r="E9" s="121">
        <v>4191015</v>
      </c>
      <c r="F9" s="121">
        <v>2</v>
      </c>
      <c r="G9" s="121">
        <v>444137</v>
      </c>
      <c r="H9" s="69">
        <f t="shared" si="0"/>
        <v>32</v>
      </c>
      <c r="I9" s="69">
        <f t="shared" si="1"/>
        <v>893625816</v>
      </c>
      <c r="J9" s="338"/>
    </row>
    <row r="10" spans="1:15" ht="16.5" customHeight="1" thickBot="1">
      <c r="A10" s="131" t="s">
        <v>164</v>
      </c>
      <c r="B10" s="121">
        <v>1</v>
      </c>
      <c r="C10" s="121">
        <v>4377104</v>
      </c>
      <c r="D10" s="121">
        <v>0</v>
      </c>
      <c r="E10" s="121">
        <v>0</v>
      </c>
      <c r="F10" s="121">
        <v>2</v>
      </c>
      <c r="G10" s="121">
        <v>32931625</v>
      </c>
      <c r="H10" s="69">
        <f t="shared" si="0"/>
        <v>3</v>
      </c>
      <c r="I10" s="69">
        <f t="shared" si="1"/>
        <v>37308729</v>
      </c>
      <c r="J10" s="338"/>
      <c r="O10" s="242"/>
    </row>
    <row r="11" spans="1:15" s="74" customFormat="1" ht="16.5" customHeight="1" thickTop="1">
      <c r="A11" s="154" t="s">
        <v>16</v>
      </c>
      <c r="B11" s="69">
        <v>4</v>
      </c>
      <c r="C11" s="121">
        <v>5195515</v>
      </c>
      <c r="D11" s="69">
        <v>1</v>
      </c>
      <c r="E11" s="121">
        <v>15940000</v>
      </c>
      <c r="F11" s="69">
        <v>2</v>
      </c>
      <c r="G11" s="121">
        <v>2039781</v>
      </c>
      <c r="H11" s="69">
        <f t="shared" si="0"/>
        <v>7</v>
      </c>
      <c r="I11" s="69">
        <f t="shared" si="1"/>
        <v>23175296</v>
      </c>
      <c r="J11" s="338"/>
    </row>
    <row r="12" spans="1:15" s="7" customFormat="1" ht="16.5" customHeight="1">
      <c r="A12" s="131" t="s">
        <v>17</v>
      </c>
      <c r="B12" s="121">
        <v>29</v>
      </c>
      <c r="C12" s="121">
        <v>132509921</v>
      </c>
      <c r="D12" s="121">
        <v>0</v>
      </c>
      <c r="E12" s="121">
        <v>0</v>
      </c>
      <c r="F12" s="121">
        <v>21</v>
      </c>
      <c r="G12" s="121">
        <v>52618108</v>
      </c>
      <c r="H12" s="69">
        <f t="shared" si="0"/>
        <v>50</v>
      </c>
      <c r="I12" s="69">
        <f t="shared" si="1"/>
        <v>185128029</v>
      </c>
      <c r="J12" s="338"/>
    </row>
    <row r="13" spans="1:15" s="74" customFormat="1" ht="16.5" customHeight="1">
      <c r="A13" s="154" t="s">
        <v>18</v>
      </c>
      <c r="B13" s="69">
        <v>3</v>
      </c>
      <c r="C13" s="121">
        <v>5323216</v>
      </c>
      <c r="D13" s="69">
        <v>0</v>
      </c>
      <c r="E13" s="121">
        <v>0</v>
      </c>
      <c r="F13" s="69">
        <v>4</v>
      </c>
      <c r="G13" s="121">
        <v>1747187</v>
      </c>
      <c r="H13" s="69">
        <f t="shared" si="0"/>
        <v>7</v>
      </c>
      <c r="I13" s="69">
        <f t="shared" si="1"/>
        <v>7070403</v>
      </c>
      <c r="J13" s="338"/>
    </row>
    <row r="14" spans="1:15" s="74" customFormat="1" ht="16.5" customHeight="1">
      <c r="A14" s="154" t="s">
        <v>245</v>
      </c>
      <c r="B14" s="69">
        <v>1</v>
      </c>
      <c r="C14" s="121">
        <v>8778196</v>
      </c>
      <c r="D14" s="69">
        <v>1</v>
      </c>
      <c r="E14" s="121">
        <v>304000</v>
      </c>
      <c r="F14" s="69">
        <v>1</v>
      </c>
      <c r="G14" s="121">
        <v>586000</v>
      </c>
      <c r="H14" s="69">
        <f t="shared" si="0"/>
        <v>3</v>
      </c>
      <c r="I14" s="69">
        <f t="shared" si="1"/>
        <v>9668196</v>
      </c>
      <c r="J14" s="338"/>
    </row>
    <row r="15" spans="1:15" s="74" customFormat="1" ht="16.5" customHeight="1">
      <c r="A15" s="154" t="s">
        <v>22</v>
      </c>
      <c r="B15" s="69">
        <v>58</v>
      </c>
      <c r="C15" s="121">
        <v>2323308991</v>
      </c>
      <c r="D15" s="69">
        <v>0</v>
      </c>
      <c r="E15" s="121">
        <v>0</v>
      </c>
      <c r="F15" s="69">
        <v>37</v>
      </c>
      <c r="G15" s="121">
        <v>630500810</v>
      </c>
      <c r="H15" s="69">
        <f t="shared" si="0"/>
        <v>95</v>
      </c>
      <c r="I15" s="69">
        <f t="shared" si="1"/>
        <v>2953809801</v>
      </c>
      <c r="J15" s="338"/>
    </row>
    <row r="16" spans="1:15" s="74" customFormat="1" ht="16.5" customHeight="1">
      <c r="A16" s="154" t="s">
        <v>185</v>
      </c>
      <c r="B16" s="69">
        <v>0</v>
      </c>
      <c r="C16" s="121">
        <v>0</v>
      </c>
      <c r="D16" s="69">
        <v>0</v>
      </c>
      <c r="E16" s="121">
        <v>0</v>
      </c>
      <c r="F16" s="69">
        <v>1</v>
      </c>
      <c r="G16" s="121">
        <v>155000</v>
      </c>
      <c r="H16" s="69">
        <f t="shared" si="0"/>
        <v>1</v>
      </c>
      <c r="I16" s="69">
        <f t="shared" si="1"/>
        <v>155000</v>
      </c>
      <c r="J16" s="338"/>
    </row>
    <row r="17" spans="1:10" s="74" customFormat="1" ht="16.5" customHeight="1">
      <c r="A17" s="154" t="s">
        <v>239</v>
      </c>
      <c r="B17" s="69">
        <v>0</v>
      </c>
      <c r="C17" s="121">
        <v>0</v>
      </c>
      <c r="D17" s="69">
        <v>0</v>
      </c>
      <c r="E17" s="121">
        <v>0</v>
      </c>
      <c r="F17" s="69">
        <v>1</v>
      </c>
      <c r="G17" s="121">
        <v>176000</v>
      </c>
      <c r="H17" s="69">
        <f t="shared" si="0"/>
        <v>1</v>
      </c>
      <c r="I17" s="69">
        <f t="shared" si="1"/>
        <v>176000</v>
      </c>
      <c r="J17" s="338"/>
    </row>
    <row r="18" spans="1:10" s="74" customFormat="1" ht="16.5" customHeight="1">
      <c r="A18" s="154" t="s">
        <v>42</v>
      </c>
      <c r="B18" s="69">
        <v>10</v>
      </c>
      <c r="C18" s="121">
        <v>42045567</v>
      </c>
      <c r="D18" s="69">
        <v>0</v>
      </c>
      <c r="E18" s="121">
        <v>0</v>
      </c>
      <c r="F18" s="69">
        <v>25</v>
      </c>
      <c r="G18" s="121">
        <v>85714250</v>
      </c>
      <c r="H18" s="69">
        <f t="shared" si="0"/>
        <v>35</v>
      </c>
      <c r="I18" s="69">
        <f t="shared" si="1"/>
        <v>127759817</v>
      </c>
      <c r="J18" s="338"/>
    </row>
    <row r="19" spans="1:10" s="7" customFormat="1" ht="16.5" customHeight="1">
      <c r="A19" s="131" t="s">
        <v>19</v>
      </c>
      <c r="B19" s="121">
        <v>75</v>
      </c>
      <c r="C19" s="121">
        <v>157000327</v>
      </c>
      <c r="D19" s="121">
        <v>0</v>
      </c>
      <c r="E19" s="121">
        <v>0</v>
      </c>
      <c r="F19" s="121">
        <v>40</v>
      </c>
      <c r="G19" s="121">
        <v>45980364</v>
      </c>
      <c r="H19" s="69">
        <f t="shared" si="0"/>
        <v>115</v>
      </c>
      <c r="I19" s="69">
        <f t="shared" si="1"/>
        <v>202980691</v>
      </c>
      <c r="J19" s="338"/>
    </row>
    <row r="20" spans="1:10" s="74" customFormat="1" ht="16.5" customHeight="1">
      <c r="A20" s="154" t="s">
        <v>136</v>
      </c>
      <c r="B20" s="69">
        <v>24</v>
      </c>
      <c r="C20" s="121">
        <v>30025776</v>
      </c>
      <c r="D20" s="69">
        <v>0</v>
      </c>
      <c r="E20" s="121">
        <v>0</v>
      </c>
      <c r="F20" s="69">
        <v>11</v>
      </c>
      <c r="G20" s="121">
        <v>9905319</v>
      </c>
      <c r="H20" s="69">
        <f t="shared" si="0"/>
        <v>35</v>
      </c>
      <c r="I20" s="69">
        <f t="shared" si="1"/>
        <v>39931095</v>
      </c>
      <c r="J20" s="338"/>
    </row>
    <row r="21" spans="1:10" s="74" customFormat="1" ht="16.5" customHeight="1">
      <c r="A21" s="154" t="s">
        <v>167</v>
      </c>
      <c r="B21" s="69">
        <v>2</v>
      </c>
      <c r="C21" s="121">
        <v>153312725</v>
      </c>
      <c r="D21" s="69">
        <v>0</v>
      </c>
      <c r="E21" s="121">
        <v>0</v>
      </c>
      <c r="F21" s="69">
        <v>2</v>
      </c>
      <c r="G21" s="121">
        <v>39916986</v>
      </c>
      <c r="H21" s="69">
        <f t="shared" si="0"/>
        <v>4</v>
      </c>
      <c r="I21" s="69">
        <f t="shared" si="1"/>
        <v>193229711</v>
      </c>
      <c r="J21" s="338"/>
    </row>
    <row r="22" spans="1:10" s="74" customFormat="1" ht="16.5" customHeight="1">
      <c r="A22" s="154" t="s">
        <v>168</v>
      </c>
      <c r="B22" s="69">
        <v>0</v>
      </c>
      <c r="C22" s="121">
        <v>0</v>
      </c>
      <c r="D22" s="69">
        <v>0</v>
      </c>
      <c r="E22" s="121">
        <v>0</v>
      </c>
      <c r="F22" s="69">
        <v>1</v>
      </c>
      <c r="G22" s="121">
        <v>1749612</v>
      </c>
      <c r="H22" s="69">
        <f t="shared" si="0"/>
        <v>1</v>
      </c>
      <c r="I22" s="69">
        <f t="shared" si="1"/>
        <v>1749612</v>
      </c>
      <c r="J22" s="338"/>
    </row>
    <row r="23" spans="1:10" s="7" customFormat="1" ht="16.5" customHeight="1">
      <c r="A23" s="131" t="s">
        <v>20</v>
      </c>
      <c r="B23" s="121">
        <v>16</v>
      </c>
      <c r="C23" s="121">
        <v>300826877</v>
      </c>
      <c r="D23" s="121">
        <v>0</v>
      </c>
      <c r="E23" s="121">
        <v>0</v>
      </c>
      <c r="F23" s="121">
        <v>19</v>
      </c>
      <c r="G23" s="121">
        <v>555077727</v>
      </c>
      <c r="H23" s="69">
        <f t="shared" si="0"/>
        <v>35</v>
      </c>
      <c r="I23" s="69">
        <f t="shared" si="1"/>
        <v>855904604</v>
      </c>
      <c r="J23" s="338"/>
    </row>
    <row r="24" spans="1:10" s="74" customFormat="1" ht="16.5" customHeight="1">
      <c r="A24" s="154" t="s">
        <v>101</v>
      </c>
      <c r="B24" s="69">
        <v>2</v>
      </c>
      <c r="C24" s="121">
        <v>8884981</v>
      </c>
      <c r="D24" s="69">
        <v>0</v>
      </c>
      <c r="E24" s="121">
        <v>0</v>
      </c>
      <c r="F24" s="69">
        <v>2</v>
      </c>
      <c r="G24" s="121">
        <v>2526159</v>
      </c>
      <c r="H24" s="69">
        <f t="shared" si="0"/>
        <v>4</v>
      </c>
      <c r="I24" s="69">
        <f t="shared" si="1"/>
        <v>11411140</v>
      </c>
      <c r="J24" s="338"/>
    </row>
    <row r="25" spans="1:10" s="74" customFormat="1" ht="16.5" customHeight="1">
      <c r="A25" s="154" t="s">
        <v>169</v>
      </c>
      <c r="B25" s="69">
        <v>0</v>
      </c>
      <c r="C25" s="121">
        <v>0</v>
      </c>
      <c r="D25" s="69">
        <v>0</v>
      </c>
      <c r="E25" s="121">
        <v>0</v>
      </c>
      <c r="F25" s="69">
        <v>1</v>
      </c>
      <c r="G25" s="121">
        <v>504125</v>
      </c>
      <c r="H25" s="69">
        <f t="shared" si="0"/>
        <v>1</v>
      </c>
      <c r="I25" s="69">
        <f t="shared" si="1"/>
        <v>504125</v>
      </c>
      <c r="J25" s="338"/>
    </row>
    <row r="26" spans="1:10" s="74" customFormat="1" ht="16.5" customHeight="1">
      <c r="A26" s="154" t="s">
        <v>137</v>
      </c>
      <c r="B26" s="69">
        <v>4</v>
      </c>
      <c r="C26" s="121">
        <v>189075261</v>
      </c>
      <c r="D26" s="69">
        <v>0</v>
      </c>
      <c r="E26" s="121">
        <v>0</v>
      </c>
      <c r="F26" s="69">
        <v>0</v>
      </c>
      <c r="G26" s="121">
        <v>0</v>
      </c>
      <c r="H26" s="69">
        <f t="shared" si="0"/>
        <v>4</v>
      </c>
      <c r="I26" s="69">
        <f t="shared" si="1"/>
        <v>189075261</v>
      </c>
      <c r="J26" s="338"/>
    </row>
    <row r="27" spans="1:10" s="74" customFormat="1" ht="16.5" customHeight="1">
      <c r="A27" s="154" t="s">
        <v>170</v>
      </c>
      <c r="B27" s="69">
        <v>0</v>
      </c>
      <c r="C27" s="121">
        <v>0</v>
      </c>
      <c r="D27" s="69">
        <v>0</v>
      </c>
      <c r="E27" s="121">
        <v>0</v>
      </c>
      <c r="F27" s="69">
        <v>1</v>
      </c>
      <c r="G27" s="121">
        <v>2360000</v>
      </c>
      <c r="H27" s="69">
        <f t="shared" si="0"/>
        <v>1</v>
      </c>
      <c r="I27" s="69">
        <f t="shared" si="1"/>
        <v>2360000</v>
      </c>
      <c r="J27" s="338"/>
    </row>
    <row r="28" spans="1:10" s="74" customFormat="1" ht="16.5" customHeight="1">
      <c r="A28" s="154" t="s">
        <v>237</v>
      </c>
      <c r="B28" s="69">
        <v>365</v>
      </c>
      <c r="C28" s="121">
        <v>3705906070</v>
      </c>
      <c r="D28" s="69">
        <v>16</v>
      </c>
      <c r="E28" s="121">
        <v>43089263</v>
      </c>
      <c r="F28" s="121">
        <v>1025</v>
      </c>
      <c r="G28" s="121">
        <v>9848460318</v>
      </c>
      <c r="H28" s="69">
        <f t="shared" si="0"/>
        <v>1406</v>
      </c>
      <c r="I28" s="69">
        <f t="shared" si="1"/>
        <v>13597455651</v>
      </c>
      <c r="J28" s="338"/>
    </row>
    <row r="29" spans="1:10" s="74" customFormat="1" ht="16.5" customHeight="1">
      <c r="A29" s="154" t="s">
        <v>21</v>
      </c>
      <c r="B29" s="69">
        <v>134</v>
      </c>
      <c r="C29" s="121">
        <v>1277683277</v>
      </c>
      <c r="D29" s="69">
        <v>1</v>
      </c>
      <c r="E29" s="121">
        <v>3655601</v>
      </c>
      <c r="F29" s="69">
        <v>1</v>
      </c>
      <c r="G29" s="121">
        <v>10198380</v>
      </c>
      <c r="H29" s="69">
        <f t="shared" si="0"/>
        <v>136</v>
      </c>
      <c r="I29" s="69">
        <f t="shared" si="1"/>
        <v>1291537258</v>
      </c>
      <c r="J29" s="338"/>
    </row>
    <row r="30" spans="1:10" ht="16.5" customHeight="1">
      <c r="A30" s="335" t="s">
        <v>138</v>
      </c>
      <c r="B30" s="69">
        <v>1</v>
      </c>
      <c r="C30" s="121">
        <v>1589975</v>
      </c>
      <c r="D30" s="69">
        <v>0</v>
      </c>
      <c r="E30" s="121">
        <v>0</v>
      </c>
      <c r="F30" s="69">
        <v>3</v>
      </c>
      <c r="G30" s="121">
        <v>1255940</v>
      </c>
      <c r="H30" s="69">
        <f t="shared" si="0"/>
        <v>4</v>
      </c>
      <c r="I30" s="69">
        <f t="shared" si="1"/>
        <v>2845915</v>
      </c>
      <c r="J30" s="338"/>
    </row>
    <row r="31" spans="1:10" ht="16.5" customHeight="1">
      <c r="A31" s="335" t="s">
        <v>187</v>
      </c>
      <c r="B31" s="69">
        <v>0</v>
      </c>
      <c r="C31" s="121">
        <v>0</v>
      </c>
      <c r="D31" s="69">
        <v>0</v>
      </c>
      <c r="E31" s="121">
        <v>0</v>
      </c>
      <c r="F31" s="69">
        <v>1</v>
      </c>
      <c r="G31" s="121">
        <v>1281888</v>
      </c>
      <c r="H31" s="69">
        <f t="shared" si="0"/>
        <v>1</v>
      </c>
      <c r="I31" s="69">
        <f t="shared" si="1"/>
        <v>1281888</v>
      </c>
      <c r="J31" s="338"/>
    </row>
    <row r="32" spans="1:10" ht="16.5" customHeight="1">
      <c r="A32" s="131" t="s">
        <v>54</v>
      </c>
      <c r="B32" s="121">
        <v>1</v>
      </c>
      <c r="C32" s="121">
        <v>1444000</v>
      </c>
      <c r="D32" s="121">
        <v>0</v>
      </c>
      <c r="E32" s="121">
        <v>0</v>
      </c>
      <c r="F32" s="121">
        <v>1</v>
      </c>
      <c r="G32" s="121">
        <v>378963</v>
      </c>
      <c r="H32" s="69">
        <f t="shared" si="0"/>
        <v>2</v>
      </c>
      <c r="I32" s="69">
        <f t="shared" si="1"/>
        <v>1822963</v>
      </c>
      <c r="J32" s="337"/>
    </row>
    <row r="33" spans="1:17" ht="16.5" customHeight="1">
      <c r="A33" s="131" t="s">
        <v>174</v>
      </c>
      <c r="B33" s="121">
        <v>0</v>
      </c>
      <c r="C33" s="121">
        <v>0</v>
      </c>
      <c r="D33" s="121">
        <v>0</v>
      </c>
      <c r="E33" s="121">
        <v>0</v>
      </c>
      <c r="F33" s="121">
        <v>2</v>
      </c>
      <c r="G33" s="121">
        <v>2113500</v>
      </c>
      <c r="H33" s="69">
        <f t="shared" si="0"/>
        <v>2</v>
      </c>
      <c r="I33" s="69">
        <f t="shared" si="1"/>
        <v>2113500</v>
      </c>
      <c r="J33" s="337"/>
    </row>
    <row r="34" spans="1:17" ht="16.5" customHeight="1">
      <c r="A34" s="131" t="s">
        <v>190</v>
      </c>
      <c r="B34" s="121">
        <v>1</v>
      </c>
      <c r="C34" s="121">
        <v>2058673</v>
      </c>
      <c r="D34" s="121">
        <v>0</v>
      </c>
      <c r="E34" s="121">
        <v>0</v>
      </c>
      <c r="F34" s="121">
        <v>0</v>
      </c>
      <c r="G34" s="121">
        <v>0</v>
      </c>
      <c r="H34" s="69">
        <f t="shared" si="0"/>
        <v>1</v>
      </c>
      <c r="I34" s="69">
        <f t="shared" si="1"/>
        <v>2058673</v>
      </c>
      <c r="J34" s="337"/>
    </row>
    <row r="35" spans="1:17" ht="16.5" customHeight="1">
      <c r="A35" s="154" t="s">
        <v>247</v>
      </c>
      <c r="B35" s="69">
        <v>66</v>
      </c>
      <c r="C35" s="121">
        <v>413867050</v>
      </c>
      <c r="D35" s="69">
        <v>0</v>
      </c>
      <c r="E35" s="121">
        <v>0</v>
      </c>
      <c r="F35" s="69">
        <v>150</v>
      </c>
      <c r="G35" s="121">
        <v>417286923</v>
      </c>
      <c r="H35" s="69">
        <f t="shared" si="0"/>
        <v>216</v>
      </c>
      <c r="I35" s="69">
        <f t="shared" si="1"/>
        <v>831153973</v>
      </c>
      <c r="J35" s="337"/>
      <c r="Q35" s="4"/>
    </row>
    <row r="36" spans="1:17" ht="16.5" customHeight="1">
      <c r="A36" s="154" t="s">
        <v>173</v>
      </c>
      <c r="B36" s="69">
        <v>1</v>
      </c>
      <c r="C36" s="121">
        <v>19748249</v>
      </c>
      <c r="D36" s="69">
        <v>29</v>
      </c>
      <c r="E36" s="121">
        <v>2272425039</v>
      </c>
      <c r="F36" s="121">
        <v>0</v>
      </c>
      <c r="G36" s="121">
        <v>0</v>
      </c>
      <c r="H36" s="69">
        <f t="shared" si="0"/>
        <v>30</v>
      </c>
      <c r="I36" s="69">
        <f t="shared" si="1"/>
        <v>2292173288</v>
      </c>
      <c r="J36" s="337"/>
      <c r="Q36" s="4"/>
    </row>
    <row r="37" spans="1:17" s="7" customFormat="1" ht="16.5" customHeight="1" thickBot="1">
      <c r="A37" s="163" t="s">
        <v>139</v>
      </c>
      <c r="B37" s="160">
        <v>5</v>
      </c>
      <c r="C37" s="160">
        <v>7136831</v>
      </c>
      <c r="D37" s="160">
        <v>0</v>
      </c>
      <c r="E37" s="160">
        <v>0</v>
      </c>
      <c r="F37" s="160">
        <v>34</v>
      </c>
      <c r="G37" s="160">
        <v>34899727</v>
      </c>
      <c r="H37" s="200">
        <f t="shared" si="0"/>
        <v>39</v>
      </c>
      <c r="I37" s="200">
        <f t="shared" si="1"/>
        <v>42036558</v>
      </c>
      <c r="J37" s="338"/>
      <c r="Q37" s="75"/>
    </row>
    <row r="38" spans="1:17" ht="27.75" customHeight="1" thickBot="1">
      <c r="A38" s="179" t="s">
        <v>0</v>
      </c>
      <c r="B38" s="180">
        <f t="shared" ref="B38:I38" si="2">SUM(B6:B37)</f>
        <v>829</v>
      </c>
      <c r="C38" s="181">
        <f t="shared" si="2"/>
        <v>9679780019</v>
      </c>
      <c r="D38" s="180">
        <f t="shared" si="2"/>
        <v>59</v>
      </c>
      <c r="E38" s="181">
        <f t="shared" si="2"/>
        <v>2701850983</v>
      </c>
      <c r="F38" s="181">
        <f t="shared" si="2"/>
        <v>1391</v>
      </c>
      <c r="G38" s="181">
        <f t="shared" si="2"/>
        <v>11782250435</v>
      </c>
      <c r="H38" s="181">
        <f t="shared" si="2"/>
        <v>2279</v>
      </c>
      <c r="I38" s="181">
        <f t="shared" si="2"/>
        <v>24163881437</v>
      </c>
      <c r="J38" s="337"/>
    </row>
    <row r="39" spans="1:17" ht="24" customHeight="1" thickTop="1">
      <c r="A39" s="343"/>
      <c r="B39" s="168"/>
      <c r="C39" s="168"/>
      <c r="D39" s="168"/>
      <c r="E39" s="168"/>
      <c r="F39" s="168"/>
      <c r="G39" s="168"/>
      <c r="H39" s="168"/>
      <c r="I39" s="168"/>
    </row>
    <row r="40" spans="1:17" ht="21.95" customHeight="1">
      <c r="A40" s="489"/>
      <c r="B40" s="489"/>
      <c r="C40" s="489"/>
      <c r="D40" s="489"/>
      <c r="E40" s="489"/>
    </row>
    <row r="45" spans="1:17" ht="21.95" customHeight="1">
      <c r="I45" s="336"/>
      <c r="J45" s="4"/>
    </row>
  </sheetData>
  <mergeCells count="8">
    <mergeCell ref="A2:I2"/>
    <mergeCell ref="A40:E40"/>
    <mergeCell ref="A3:D3"/>
    <mergeCell ref="H3:I3"/>
    <mergeCell ref="B4:C4"/>
    <mergeCell ref="H4:I4"/>
    <mergeCell ref="A4:A5"/>
    <mergeCell ref="F4:G4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71" orientation="landscape" r:id="rId1"/>
  <headerFooter>
    <oddFooter>&amp;C&amp;14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43"/>
  <sheetViews>
    <sheetView rightToLeft="1" workbookViewId="0">
      <selection activeCell="B8" sqref="B8:J32"/>
    </sheetView>
  </sheetViews>
  <sheetFormatPr defaultRowHeight="12.75"/>
  <cols>
    <col min="1" max="1" width="5.42578125" customWidth="1"/>
    <col min="2" max="2" width="29.5703125" customWidth="1"/>
    <col min="3" max="3" width="10.5703125" customWidth="1"/>
    <col min="4" max="4" width="14.140625" customWidth="1"/>
    <col min="5" max="5" width="2.7109375" customWidth="1"/>
    <col min="6" max="6" width="3.28515625" customWidth="1"/>
    <col min="7" max="7" width="8" customWidth="1"/>
    <col min="8" max="8" width="19.140625" customWidth="1"/>
    <col min="9" max="9" width="10.7109375" customWidth="1"/>
    <col min="10" max="10" width="15.85546875" customWidth="1"/>
  </cols>
  <sheetData>
    <row r="7" spans="2:15" ht="18">
      <c r="B7" s="445" t="s">
        <v>200</v>
      </c>
      <c r="C7" s="445"/>
      <c r="D7" s="445"/>
      <c r="E7" s="445"/>
      <c r="F7" s="445"/>
      <c r="G7" s="445"/>
      <c r="H7" s="445"/>
      <c r="I7" s="445"/>
      <c r="J7" s="445"/>
    </row>
    <row r="8" spans="2:15" ht="16.5" thickBot="1">
      <c r="B8" s="490" t="s">
        <v>128</v>
      </c>
      <c r="C8" s="490"/>
      <c r="D8" s="36"/>
      <c r="E8" s="36"/>
      <c r="F8" s="36"/>
      <c r="G8" s="497"/>
      <c r="H8" s="497"/>
      <c r="I8" s="494" t="s">
        <v>57</v>
      </c>
      <c r="J8" s="494"/>
    </row>
    <row r="9" spans="2:15" ht="16.5" customHeight="1" thickTop="1">
      <c r="B9" s="495" t="s">
        <v>13</v>
      </c>
      <c r="C9" s="468" t="s">
        <v>106</v>
      </c>
      <c r="D9" s="468"/>
      <c r="E9" s="468"/>
      <c r="F9" s="468"/>
      <c r="G9" s="444" t="s">
        <v>112</v>
      </c>
      <c r="H9" s="444"/>
      <c r="I9" s="214" t="s">
        <v>78</v>
      </c>
      <c r="J9" s="256"/>
      <c r="O9" s="37"/>
    </row>
    <row r="10" spans="2:15" ht="16.5" thickBot="1">
      <c r="B10" s="496"/>
      <c r="C10" s="211" t="s">
        <v>8</v>
      </c>
      <c r="D10" s="211" t="s">
        <v>9</v>
      </c>
      <c r="E10" s="211"/>
      <c r="F10" s="211"/>
      <c r="G10" s="211" t="s">
        <v>8</v>
      </c>
      <c r="H10" s="211" t="s">
        <v>9</v>
      </c>
      <c r="I10" s="211" t="s">
        <v>8</v>
      </c>
      <c r="J10" s="211" t="s">
        <v>9</v>
      </c>
      <c r="O10" s="37"/>
    </row>
    <row r="11" spans="2:15" ht="16.5" thickTop="1">
      <c r="B11" s="131" t="s">
        <v>32</v>
      </c>
      <c r="C11" s="152">
        <v>1</v>
      </c>
      <c r="D11" s="259">
        <v>5748610</v>
      </c>
      <c r="E11" s="259"/>
      <c r="F11" s="259"/>
      <c r="G11" s="265">
        <v>0</v>
      </c>
      <c r="H11" s="265">
        <v>0</v>
      </c>
      <c r="I11" s="259">
        <f t="shared" ref="I11:I31" si="0">C11+E11+G11</f>
        <v>1</v>
      </c>
      <c r="J11" s="259">
        <f t="shared" ref="J11:J31" si="1">D11+H11</f>
        <v>5748610</v>
      </c>
      <c r="O11" s="37"/>
    </row>
    <row r="12" spans="2:15" ht="15.75">
      <c r="B12" s="131" t="s">
        <v>164</v>
      </c>
      <c r="C12" s="152">
        <v>1</v>
      </c>
      <c r="D12" s="259">
        <v>4377104</v>
      </c>
      <c r="E12" s="259"/>
      <c r="F12" s="259"/>
      <c r="G12" s="265">
        <v>0</v>
      </c>
      <c r="H12" s="265">
        <v>0</v>
      </c>
      <c r="I12" s="259">
        <f t="shared" si="0"/>
        <v>1</v>
      </c>
      <c r="J12" s="259">
        <f t="shared" si="1"/>
        <v>4377104</v>
      </c>
      <c r="O12" s="267"/>
    </row>
    <row r="13" spans="2:15" ht="15.75">
      <c r="B13" s="131" t="s">
        <v>16</v>
      </c>
      <c r="C13" s="266">
        <v>0</v>
      </c>
      <c r="D13" s="265">
        <v>0</v>
      </c>
      <c r="E13" s="259"/>
      <c r="F13" s="259"/>
      <c r="G13" s="264">
        <v>1</v>
      </c>
      <c r="H13" s="259">
        <v>149781</v>
      </c>
      <c r="I13" s="259">
        <f t="shared" si="0"/>
        <v>1</v>
      </c>
      <c r="J13" s="259">
        <f t="shared" si="1"/>
        <v>149781</v>
      </c>
      <c r="O13" s="37"/>
    </row>
    <row r="14" spans="2:15" ht="15.75">
      <c r="B14" s="131" t="s">
        <v>17</v>
      </c>
      <c r="C14" s="266">
        <v>0</v>
      </c>
      <c r="D14" s="265">
        <v>0</v>
      </c>
      <c r="E14" s="259"/>
      <c r="F14" s="259"/>
      <c r="G14" s="259">
        <v>4</v>
      </c>
      <c r="H14" s="259">
        <v>2046235</v>
      </c>
      <c r="I14" s="259">
        <f t="shared" si="0"/>
        <v>4</v>
      </c>
      <c r="J14" s="259">
        <f t="shared" si="1"/>
        <v>2046235</v>
      </c>
      <c r="O14" s="37"/>
    </row>
    <row r="15" spans="2:15" ht="15.75">
      <c r="B15" s="131" t="s">
        <v>18</v>
      </c>
      <c r="C15" s="152">
        <v>3</v>
      </c>
      <c r="D15" s="259">
        <v>5323216</v>
      </c>
      <c r="E15" s="259"/>
      <c r="F15" s="259"/>
      <c r="G15" s="259">
        <v>3</v>
      </c>
      <c r="H15" s="259">
        <v>878000</v>
      </c>
      <c r="I15" s="259">
        <f t="shared" si="0"/>
        <v>6</v>
      </c>
      <c r="J15" s="259">
        <f t="shared" si="1"/>
        <v>6201216</v>
      </c>
      <c r="O15" s="37"/>
    </row>
    <row r="16" spans="2:15" ht="15.75">
      <c r="B16" s="131" t="s">
        <v>245</v>
      </c>
      <c r="C16" s="266">
        <v>0</v>
      </c>
      <c r="D16" s="265">
        <v>0</v>
      </c>
      <c r="E16" s="259"/>
      <c r="F16" s="259"/>
      <c r="G16" s="259">
        <v>1</v>
      </c>
      <c r="H16" s="259">
        <v>586000</v>
      </c>
      <c r="I16" s="259">
        <f t="shared" si="0"/>
        <v>1</v>
      </c>
      <c r="J16" s="259">
        <f t="shared" si="1"/>
        <v>586000</v>
      </c>
      <c r="O16" s="37"/>
    </row>
    <row r="17" spans="1:15" ht="15.75">
      <c r="B17" s="131" t="s">
        <v>22</v>
      </c>
      <c r="C17" s="152">
        <v>2</v>
      </c>
      <c r="D17" s="259">
        <v>81420720</v>
      </c>
      <c r="E17" s="259"/>
      <c r="F17" s="259"/>
      <c r="G17" s="259">
        <v>11</v>
      </c>
      <c r="H17" s="259">
        <v>520995857</v>
      </c>
      <c r="I17" s="259">
        <f t="shared" si="0"/>
        <v>13</v>
      </c>
      <c r="J17" s="259">
        <f t="shared" si="1"/>
        <v>602416577</v>
      </c>
      <c r="O17" s="37"/>
    </row>
    <row r="18" spans="1:15" ht="15.75">
      <c r="B18" s="131" t="s">
        <v>185</v>
      </c>
      <c r="C18" s="266">
        <v>0</v>
      </c>
      <c r="D18" s="266">
        <v>0</v>
      </c>
      <c r="E18" s="259"/>
      <c r="F18" s="259"/>
      <c r="G18" s="259">
        <v>1</v>
      </c>
      <c r="H18" s="259">
        <v>155000</v>
      </c>
      <c r="I18" s="259">
        <f t="shared" si="0"/>
        <v>1</v>
      </c>
      <c r="J18" s="259">
        <f t="shared" si="1"/>
        <v>155000</v>
      </c>
      <c r="O18" s="37"/>
    </row>
    <row r="19" spans="1:15" ht="15.75">
      <c r="B19" s="131" t="s">
        <v>239</v>
      </c>
      <c r="C19" s="266">
        <v>0</v>
      </c>
      <c r="D19" s="266">
        <v>0</v>
      </c>
      <c r="E19" s="259"/>
      <c r="F19" s="259"/>
      <c r="G19" s="259">
        <v>1</v>
      </c>
      <c r="H19" s="259">
        <v>176000</v>
      </c>
      <c r="I19" s="259">
        <f t="shared" si="0"/>
        <v>1</v>
      </c>
      <c r="J19" s="259">
        <f t="shared" si="1"/>
        <v>176000</v>
      </c>
      <c r="O19" s="37"/>
    </row>
    <row r="20" spans="1:15" ht="18" customHeight="1">
      <c r="B20" s="131" t="s">
        <v>42</v>
      </c>
      <c r="C20" s="266">
        <v>0</v>
      </c>
      <c r="D20" s="266">
        <v>0</v>
      </c>
      <c r="E20" s="259"/>
      <c r="F20" s="259"/>
      <c r="G20" s="259">
        <v>23</v>
      </c>
      <c r="H20" s="259">
        <v>83054708</v>
      </c>
      <c r="I20" s="259">
        <f t="shared" si="0"/>
        <v>23</v>
      </c>
      <c r="J20" s="259">
        <f t="shared" si="1"/>
        <v>83054708</v>
      </c>
      <c r="O20" s="37"/>
    </row>
    <row r="21" spans="1:15" ht="15.75">
      <c r="B21" s="131" t="s">
        <v>19</v>
      </c>
      <c r="C21" s="266">
        <v>0</v>
      </c>
      <c r="D21" s="266">
        <v>0</v>
      </c>
      <c r="E21" s="259"/>
      <c r="F21" s="259"/>
      <c r="G21" s="259">
        <v>27</v>
      </c>
      <c r="H21" s="259">
        <v>26559766</v>
      </c>
      <c r="I21" s="259">
        <f t="shared" si="0"/>
        <v>27</v>
      </c>
      <c r="J21" s="259">
        <f t="shared" si="1"/>
        <v>26559766</v>
      </c>
      <c r="O21" s="37"/>
    </row>
    <row r="22" spans="1:15" ht="15.75">
      <c r="B22" s="131" t="s">
        <v>201</v>
      </c>
      <c r="C22" s="266">
        <v>0</v>
      </c>
      <c r="D22" s="266">
        <v>0</v>
      </c>
      <c r="E22" s="259"/>
      <c r="F22" s="259"/>
      <c r="G22" s="259">
        <v>3</v>
      </c>
      <c r="H22" s="259">
        <v>1410865</v>
      </c>
      <c r="I22" s="259">
        <f t="shared" si="0"/>
        <v>3</v>
      </c>
      <c r="J22" s="259">
        <f t="shared" si="1"/>
        <v>1410865</v>
      </c>
      <c r="O22" s="37"/>
    </row>
    <row r="23" spans="1:15" ht="15.75">
      <c r="B23" s="131" t="s">
        <v>167</v>
      </c>
      <c r="C23" s="266">
        <v>0</v>
      </c>
      <c r="D23" s="266">
        <v>0</v>
      </c>
      <c r="E23" s="259"/>
      <c r="F23" s="259"/>
      <c r="G23" s="259">
        <v>1</v>
      </c>
      <c r="H23" s="259">
        <v>768000</v>
      </c>
      <c r="I23" s="259">
        <f t="shared" si="0"/>
        <v>1</v>
      </c>
      <c r="J23" s="259">
        <f t="shared" si="1"/>
        <v>768000</v>
      </c>
      <c r="O23" s="37"/>
    </row>
    <row r="24" spans="1:15" ht="15.75">
      <c r="B24" s="131" t="s">
        <v>20</v>
      </c>
      <c r="C24" s="266">
        <v>0</v>
      </c>
      <c r="D24" s="266">
        <v>0</v>
      </c>
      <c r="E24" s="260"/>
      <c r="F24" s="261"/>
      <c r="G24" s="260">
        <v>15</v>
      </c>
      <c r="H24" s="261">
        <v>155574147</v>
      </c>
      <c r="I24" s="259">
        <f t="shared" si="0"/>
        <v>15</v>
      </c>
      <c r="J24" s="259">
        <f t="shared" si="1"/>
        <v>155574147</v>
      </c>
      <c r="O24" s="37"/>
    </row>
    <row r="25" spans="1:15" ht="15.75">
      <c r="B25" s="131" t="s">
        <v>101</v>
      </c>
      <c r="C25" s="266">
        <v>0</v>
      </c>
      <c r="D25" s="266">
        <v>0</v>
      </c>
      <c r="E25" s="259"/>
      <c r="F25" s="259"/>
      <c r="G25" s="259">
        <v>1</v>
      </c>
      <c r="H25" s="259">
        <v>847000</v>
      </c>
      <c r="I25" s="259">
        <f t="shared" si="0"/>
        <v>1</v>
      </c>
      <c r="J25" s="259">
        <f t="shared" si="1"/>
        <v>847000</v>
      </c>
      <c r="O25" s="37"/>
    </row>
    <row r="26" spans="1:15" ht="15.75">
      <c r="B26" s="131" t="s">
        <v>169</v>
      </c>
      <c r="C26" s="266">
        <v>0</v>
      </c>
      <c r="D26" s="266">
        <v>0</v>
      </c>
      <c r="E26" s="259"/>
      <c r="F26" s="259"/>
      <c r="G26" s="259">
        <v>1</v>
      </c>
      <c r="H26" s="259">
        <v>504125</v>
      </c>
      <c r="I26" s="259">
        <f t="shared" si="0"/>
        <v>1</v>
      </c>
      <c r="J26" s="259">
        <f t="shared" si="1"/>
        <v>504125</v>
      </c>
      <c r="O26" s="37"/>
    </row>
    <row r="27" spans="1:15" ht="15.75">
      <c r="B27" s="131" t="s">
        <v>170</v>
      </c>
      <c r="C27" s="266">
        <v>0</v>
      </c>
      <c r="D27" s="266">
        <v>0</v>
      </c>
      <c r="E27" s="259"/>
      <c r="F27" s="259"/>
      <c r="G27" s="259">
        <v>1</v>
      </c>
      <c r="H27" s="259">
        <v>2360000</v>
      </c>
      <c r="I27" s="259">
        <f t="shared" si="0"/>
        <v>1</v>
      </c>
      <c r="J27" s="259">
        <f t="shared" si="1"/>
        <v>2360000</v>
      </c>
      <c r="O27" s="37"/>
    </row>
    <row r="28" spans="1:15" ht="15.75">
      <c r="B28" s="131" t="s">
        <v>237</v>
      </c>
      <c r="C28" s="266">
        <v>0</v>
      </c>
      <c r="D28" s="266">
        <v>0</v>
      </c>
      <c r="E28" s="260"/>
      <c r="F28" s="261"/>
      <c r="G28" s="260">
        <v>6</v>
      </c>
      <c r="H28" s="261">
        <v>5809744</v>
      </c>
      <c r="I28" s="259">
        <f t="shared" si="0"/>
        <v>6</v>
      </c>
      <c r="J28" s="259">
        <f t="shared" si="1"/>
        <v>5809744</v>
      </c>
      <c r="O28" s="37"/>
    </row>
    <row r="29" spans="1:15" ht="15.75">
      <c r="B29" s="131" t="s">
        <v>202</v>
      </c>
      <c r="C29" s="266">
        <v>0</v>
      </c>
      <c r="D29" s="266">
        <v>0</v>
      </c>
      <c r="E29" s="260"/>
      <c r="F29" s="261"/>
      <c r="G29" s="260">
        <v>1</v>
      </c>
      <c r="H29" s="261">
        <v>577000</v>
      </c>
      <c r="I29" s="259">
        <f t="shared" si="0"/>
        <v>1</v>
      </c>
      <c r="J29" s="259">
        <f t="shared" si="1"/>
        <v>577000</v>
      </c>
      <c r="O29" s="37"/>
    </row>
    <row r="30" spans="1:15" ht="15.75">
      <c r="B30" s="131" t="s">
        <v>174</v>
      </c>
      <c r="C30" s="266">
        <v>0</v>
      </c>
      <c r="D30" s="266">
        <v>0</v>
      </c>
      <c r="E30" s="260"/>
      <c r="F30" s="261"/>
      <c r="G30" s="260">
        <v>1</v>
      </c>
      <c r="H30" s="261">
        <v>2058000</v>
      </c>
      <c r="I30" s="259">
        <f t="shared" si="0"/>
        <v>1</v>
      </c>
      <c r="J30" s="259">
        <f t="shared" si="1"/>
        <v>2058000</v>
      </c>
      <c r="O30" s="37"/>
    </row>
    <row r="31" spans="1:15" ht="16.5" thickBot="1">
      <c r="B31" s="163" t="s">
        <v>247</v>
      </c>
      <c r="C31" s="262">
        <v>1</v>
      </c>
      <c r="D31" s="263">
        <v>731770</v>
      </c>
      <c r="E31" s="262"/>
      <c r="F31" s="262"/>
      <c r="G31" s="262">
        <v>121</v>
      </c>
      <c r="H31" s="262">
        <v>301451521</v>
      </c>
      <c r="I31" s="262">
        <f t="shared" si="0"/>
        <v>122</v>
      </c>
      <c r="J31" s="262">
        <f t="shared" si="1"/>
        <v>302183291</v>
      </c>
    </row>
    <row r="32" spans="1:15" ht="16.5" customHeight="1" thickBot="1">
      <c r="A32" s="7"/>
      <c r="B32" s="212" t="s">
        <v>0</v>
      </c>
      <c r="C32" s="213">
        <f>SUM(C11:C31)</f>
        <v>8</v>
      </c>
      <c r="D32" s="183">
        <f>SUM(D11:D31)</f>
        <v>97601420</v>
      </c>
      <c r="E32" s="213"/>
      <c r="F32" s="183"/>
      <c r="G32" s="213">
        <f>SUM(G11:G31)</f>
        <v>223</v>
      </c>
      <c r="H32" s="183">
        <f>SUM(H11:H31)</f>
        <v>1105961749</v>
      </c>
      <c r="I32" s="183">
        <f>SUM(I11:I31)</f>
        <v>231</v>
      </c>
      <c r="J32" s="183">
        <f>SUM(J11:J31)</f>
        <v>1203563169</v>
      </c>
    </row>
    <row r="33" spans="1:10" ht="15.75" thickTop="1">
      <c r="A33" s="7"/>
      <c r="B33" s="49"/>
      <c r="C33" s="37"/>
      <c r="D33" s="37"/>
      <c r="E33" s="37"/>
      <c r="F33" s="37"/>
      <c r="G33" s="37"/>
      <c r="H33" s="37"/>
      <c r="I33" s="37"/>
      <c r="J33" s="37"/>
    </row>
    <row r="34" spans="1:10">
      <c r="B34" s="44"/>
      <c r="C34" s="13"/>
      <c r="D34" s="13"/>
      <c r="E34" s="13"/>
      <c r="F34" s="13"/>
      <c r="G34" s="13"/>
      <c r="H34" s="13"/>
      <c r="I34" s="13"/>
      <c r="J34" s="13"/>
    </row>
    <row r="35" spans="1:10">
      <c r="B35" s="44"/>
      <c r="C35" s="13"/>
      <c r="D35" s="104"/>
      <c r="E35" s="104"/>
      <c r="F35" s="104"/>
      <c r="G35" s="13"/>
      <c r="H35" s="13"/>
      <c r="I35" s="13"/>
      <c r="J35" s="13"/>
    </row>
    <row r="38" spans="1:10">
      <c r="J38" s="4"/>
    </row>
    <row r="39" spans="1:10">
      <c r="J39" s="4"/>
    </row>
    <row r="43" spans="1:10" ht="9" customHeight="1"/>
  </sheetData>
  <mergeCells count="8">
    <mergeCell ref="B7:J7"/>
    <mergeCell ref="B8:C8"/>
    <mergeCell ref="I8:J8"/>
    <mergeCell ref="B9:B10"/>
    <mergeCell ref="C9:D9"/>
    <mergeCell ref="G8:H8"/>
    <mergeCell ref="E9:F9"/>
    <mergeCell ref="G9:H9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headerFooter>
    <oddFooter>&amp;C&amp;14 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B39"/>
  <sheetViews>
    <sheetView rightToLeft="1" workbookViewId="0">
      <selection activeCell="Q46" sqref="Q46"/>
    </sheetView>
  </sheetViews>
  <sheetFormatPr defaultRowHeight="12.75"/>
  <cols>
    <col min="1" max="1" width="12.7109375" customWidth="1"/>
    <col min="2" max="2" width="22.5703125" customWidth="1"/>
    <col min="3" max="3" width="6.85546875" customWidth="1"/>
    <col min="4" max="4" width="16.140625" customWidth="1"/>
    <col min="5" max="5" width="6.85546875" customWidth="1"/>
    <col min="6" max="6" width="16.7109375" customWidth="1"/>
    <col min="7" max="7" width="6" customWidth="1"/>
    <col min="8" max="8" width="26.85546875" customWidth="1"/>
    <col min="9" max="9" width="3.140625" customWidth="1"/>
    <col min="10" max="10" width="11" customWidth="1"/>
    <col min="11" max="11" width="0.42578125" customWidth="1"/>
  </cols>
  <sheetData>
    <row r="5" spans="1:28" ht="16.5" customHeight="1"/>
    <row r="6" spans="1:28" ht="16.5" customHeight="1">
      <c r="B6" s="215"/>
      <c r="C6" s="215"/>
      <c r="D6" s="215"/>
      <c r="E6" s="215"/>
      <c r="F6" s="215"/>
      <c r="G6" s="215"/>
      <c r="H6" s="215"/>
    </row>
    <row r="7" spans="1:28" ht="24.75" customHeight="1">
      <c r="B7" s="499" t="s">
        <v>234</v>
      </c>
      <c r="C7" s="499"/>
      <c r="D7" s="499"/>
      <c r="E7" s="499"/>
      <c r="F7" s="499"/>
      <c r="G7" s="499"/>
      <c r="H7" s="499"/>
      <c r="I7" s="13"/>
    </row>
    <row r="8" spans="1:28" ht="17.25" customHeight="1" thickBot="1">
      <c r="B8" s="490" t="s">
        <v>129</v>
      </c>
      <c r="C8" s="490"/>
      <c r="D8" s="168"/>
      <c r="E8" s="168"/>
      <c r="F8" s="168"/>
      <c r="G8" s="500" t="s">
        <v>57</v>
      </c>
      <c r="H8" s="500"/>
      <c r="I8" s="90"/>
    </row>
    <row r="9" spans="1:28" ht="16.5" customHeight="1" thickTop="1">
      <c r="B9" s="495" t="s">
        <v>13</v>
      </c>
      <c r="C9" s="228" t="s">
        <v>106</v>
      </c>
      <c r="D9" s="228"/>
      <c r="E9" s="226"/>
      <c r="F9" s="228" t="s">
        <v>76</v>
      </c>
      <c r="G9" s="444" t="s">
        <v>71</v>
      </c>
      <c r="H9" s="444"/>
    </row>
    <row r="10" spans="1:28" ht="20.25" customHeight="1" thickBot="1">
      <c r="B10" s="496"/>
      <c r="C10" s="178" t="s">
        <v>8</v>
      </c>
      <c r="D10" s="178" t="s">
        <v>9</v>
      </c>
      <c r="E10" s="178" t="s">
        <v>8</v>
      </c>
      <c r="F10" s="178" t="s">
        <v>9</v>
      </c>
      <c r="G10" s="178" t="s">
        <v>8</v>
      </c>
      <c r="H10" s="178" t="s">
        <v>9</v>
      </c>
    </row>
    <row r="11" spans="1:28" s="7" customFormat="1" ht="32.25" customHeight="1" thickTop="1">
      <c r="B11" s="231" t="s">
        <v>237</v>
      </c>
      <c r="C11" s="231">
        <v>26</v>
      </c>
      <c r="D11" s="231">
        <v>127856753</v>
      </c>
      <c r="E11" s="231">
        <v>1</v>
      </c>
      <c r="F11" s="121">
        <v>28455702</v>
      </c>
      <c r="G11" s="121">
        <f>C11+E11</f>
        <v>27</v>
      </c>
      <c r="H11" s="137">
        <f>D11+F11</f>
        <v>156312455</v>
      </c>
    </row>
    <row r="12" spans="1:28" s="74" customFormat="1" ht="33.75" customHeight="1" thickBot="1">
      <c r="A12" s="7"/>
      <c r="B12" s="163" t="s">
        <v>195</v>
      </c>
      <c r="C12" s="160">
        <v>0</v>
      </c>
      <c r="D12" s="160">
        <v>0</v>
      </c>
      <c r="E12" s="160">
        <v>14</v>
      </c>
      <c r="F12" s="160">
        <v>767691034</v>
      </c>
      <c r="G12" s="160">
        <f>C12+E12</f>
        <v>14</v>
      </c>
      <c r="H12" s="161">
        <f>D12+F12</f>
        <v>767691034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s="7" customFormat="1" ht="40.5" customHeight="1" thickBot="1">
      <c r="B13" s="216" t="s">
        <v>55</v>
      </c>
      <c r="C13" s="232">
        <f t="shared" ref="C13:H13" si="0">SUM(C11:C12)</f>
        <v>26</v>
      </c>
      <c r="D13" s="232">
        <f t="shared" si="0"/>
        <v>127856753</v>
      </c>
      <c r="E13" s="232">
        <f t="shared" si="0"/>
        <v>15</v>
      </c>
      <c r="F13" s="232">
        <f t="shared" si="0"/>
        <v>796146736</v>
      </c>
      <c r="G13" s="181">
        <f t="shared" si="0"/>
        <v>41</v>
      </c>
      <c r="H13" s="182">
        <f t="shared" si="0"/>
        <v>924003489</v>
      </c>
    </row>
    <row r="14" spans="1:28" ht="21" customHeight="1" thickTop="1">
      <c r="B14" s="498"/>
      <c r="C14" s="498"/>
      <c r="D14" s="498"/>
      <c r="E14" s="498"/>
      <c r="F14" s="498"/>
    </row>
    <row r="15" spans="1:28">
      <c r="B15" s="3"/>
      <c r="C15" s="3"/>
      <c r="D15" s="3"/>
      <c r="E15" s="3"/>
      <c r="F15" s="3"/>
    </row>
    <row r="16" spans="1:28">
      <c r="C16" s="3"/>
      <c r="D16" s="3"/>
      <c r="E16" s="3"/>
      <c r="F16" s="3"/>
    </row>
    <row r="18" spans="7:17" ht="15.75">
      <c r="N18" s="98"/>
      <c r="O18" s="123"/>
      <c r="P18" s="121"/>
      <c r="Q18" s="121"/>
    </row>
    <row r="19" spans="7:17">
      <c r="G19" s="122"/>
    </row>
    <row r="31" spans="7:17" hidden="1"/>
    <row r="32" spans="7:17" hidden="1"/>
    <row r="33" hidden="1"/>
    <row r="34" hidden="1"/>
    <row r="35" hidden="1"/>
    <row r="36" hidden="1"/>
    <row r="37" hidden="1"/>
    <row r="38" hidden="1"/>
    <row r="39" hidden="1"/>
  </sheetData>
  <mergeCells count="6">
    <mergeCell ref="B14:F14"/>
    <mergeCell ref="B7:H7"/>
    <mergeCell ref="B8:C8"/>
    <mergeCell ref="B9:B10"/>
    <mergeCell ref="G9:H9"/>
    <mergeCell ref="G8:H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  <headerFooter>
    <oddFooter>&amp;C&amp;14 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rightToLeft="1" view="pageBreakPreview" zoomScale="85" zoomScaleSheetLayoutView="85" workbookViewId="0">
      <selection activeCell="B2" sqref="B2:J12"/>
    </sheetView>
  </sheetViews>
  <sheetFormatPr defaultColWidth="9.140625" defaultRowHeight="21.95" customHeight="1"/>
  <cols>
    <col min="1" max="1" width="2.85546875" style="13" customWidth="1"/>
    <col min="2" max="2" width="32" style="44" customWidth="1"/>
    <col min="3" max="3" width="9.85546875" style="13" customWidth="1"/>
    <col min="4" max="4" width="14.42578125" style="13" customWidth="1"/>
    <col min="5" max="5" width="7.85546875" style="13" customWidth="1"/>
    <col min="6" max="6" width="16" style="13" customWidth="1"/>
    <col min="7" max="7" width="10.140625" style="13" customWidth="1"/>
    <col min="8" max="8" width="18.7109375" style="13" customWidth="1"/>
    <col min="9" max="9" width="6.85546875" style="13" customWidth="1"/>
    <col min="10" max="10" width="16.5703125" style="13" customWidth="1"/>
    <col min="11" max="16384" width="9.140625" style="13"/>
  </cols>
  <sheetData>
    <row r="1" spans="1:12" ht="48.75" customHeight="1">
      <c r="A1" s="30"/>
      <c r="B1" s="445" t="s">
        <v>203</v>
      </c>
      <c r="C1" s="445"/>
      <c r="D1" s="445"/>
      <c r="E1" s="445"/>
      <c r="F1" s="445"/>
      <c r="G1" s="445"/>
      <c r="H1" s="445"/>
      <c r="I1" s="445"/>
      <c r="J1" s="445"/>
    </row>
    <row r="2" spans="1:12" ht="32.25" customHeight="1" thickBot="1">
      <c r="A2" s="30"/>
      <c r="B2" s="386" t="s">
        <v>130</v>
      </c>
      <c r="C2" s="421"/>
      <c r="D2" s="386"/>
      <c r="E2" s="386"/>
      <c r="F2" s="386"/>
      <c r="G2" s="373"/>
      <c r="H2" s="373"/>
      <c r="I2" s="373"/>
      <c r="J2" s="373"/>
    </row>
    <row r="3" spans="1:12" s="16" customFormat="1" ht="18.75" customHeight="1" thickTop="1">
      <c r="A3" s="73"/>
      <c r="B3" s="382" t="s">
        <v>13</v>
      </c>
      <c r="C3" s="444" t="s">
        <v>102</v>
      </c>
      <c r="D3" s="444"/>
      <c r="E3" s="454" t="s">
        <v>76</v>
      </c>
      <c r="F3" s="454"/>
      <c r="G3" s="501" t="s">
        <v>81</v>
      </c>
      <c r="H3" s="501" t="s">
        <v>81</v>
      </c>
      <c r="I3" s="444" t="s">
        <v>77</v>
      </c>
      <c r="J3" s="444"/>
    </row>
    <row r="4" spans="1:12" ht="11.25" customHeight="1">
      <c r="A4" s="30"/>
      <c r="B4" s="422"/>
      <c r="C4" s="389"/>
      <c r="D4" s="389"/>
      <c r="E4" s="389"/>
      <c r="F4" s="389"/>
      <c r="G4" s="422"/>
      <c r="H4" s="389"/>
      <c r="I4" s="254"/>
      <c r="J4" s="254"/>
    </row>
    <row r="5" spans="1:12" ht="23.25" customHeight="1" thickBot="1">
      <c r="A5" s="30"/>
      <c r="B5" s="423"/>
      <c r="C5" s="424" t="s">
        <v>8</v>
      </c>
      <c r="D5" s="424" t="s">
        <v>9</v>
      </c>
      <c r="E5" s="424" t="s">
        <v>8</v>
      </c>
      <c r="F5" s="424" t="s">
        <v>9</v>
      </c>
      <c r="G5" s="186" t="s">
        <v>8</v>
      </c>
      <c r="H5" s="186" t="s">
        <v>9</v>
      </c>
      <c r="I5" s="221" t="s">
        <v>8</v>
      </c>
      <c r="J5" s="425" t="s">
        <v>9</v>
      </c>
      <c r="K5" s="16"/>
      <c r="L5" s="16"/>
    </row>
    <row r="6" spans="1:12" s="20" customFormat="1" ht="18.75" customHeight="1" thickTop="1">
      <c r="A6" s="73"/>
      <c r="B6" s="335" t="s">
        <v>237</v>
      </c>
      <c r="C6" s="426">
        <v>2</v>
      </c>
      <c r="D6" s="426">
        <v>4846190</v>
      </c>
      <c r="E6" s="426">
        <v>0</v>
      </c>
      <c r="F6" s="427">
        <v>0</v>
      </c>
      <c r="G6" s="137">
        <v>241</v>
      </c>
      <c r="H6" s="121">
        <v>542402274</v>
      </c>
      <c r="I6" s="426">
        <f>C6+E6+G6</f>
        <v>243</v>
      </c>
      <c r="J6" s="427">
        <f>D6+F6+H6</f>
        <v>547248464</v>
      </c>
      <c r="K6" s="16"/>
      <c r="L6" s="16"/>
    </row>
    <row r="7" spans="1:12" s="20" customFormat="1" ht="18.75" customHeight="1">
      <c r="A7" s="73"/>
      <c r="B7" s="335" t="s">
        <v>63</v>
      </c>
      <c r="C7" s="426">
        <v>0</v>
      </c>
      <c r="D7" s="426">
        <v>0</v>
      </c>
      <c r="E7" s="426">
        <v>1</v>
      </c>
      <c r="F7" s="427">
        <v>3281182</v>
      </c>
      <c r="G7" s="137">
        <v>0</v>
      </c>
      <c r="H7" s="121">
        <v>0</v>
      </c>
      <c r="I7" s="426">
        <f t="shared" ref="I7:I10" si="0">C7+E7+G7</f>
        <v>1</v>
      </c>
      <c r="J7" s="427">
        <f t="shared" ref="J7:J9" si="1">D7+F7+H7</f>
        <v>3281182</v>
      </c>
      <c r="K7" s="16"/>
      <c r="L7" s="16"/>
    </row>
    <row r="8" spans="1:12" s="20" customFormat="1" ht="18.75" customHeight="1">
      <c r="A8" s="73"/>
      <c r="B8" s="335" t="s">
        <v>16</v>
      </c>
      <c r="C8" s="426">
        <v>0</v>
      </c>
      <c r="D8" s="426">
        <v>0</v>
      </c>
      <c r="E8" s="426">
        <v>0</v>
      </c>
      <c r="F8" s="427">
        <v>0</v>
      </c>
      <c r="G8" s="137">
        <v>1</v>
      </c>
      <c r="H8" s="121">
        <v>1890000</v>
      </c>
      <c r="I8" s="426">
        <f t="shared" si="0"/>
        <v>1</v>
      </c>
      <c r="J8" s="427">
        <f t="shared" si="1"/>
        <v>1890000</v>
      </c>
      <c r="K8" s="16"/>
      <c r="L8" s="16"/>
    </row>
    <row r="9" spans="1:12" s="20" customFormat="1" ht="18.75" customHeight="1">
      <c r="A9" s="73"/>
      <c r="B9" s="335" t="s">
        <v>20</v>
      </c>
      <c r="C9" s="426">
        <v>0</v>
      </c>
      <c r="D9" s="426">
        <v>0</v>
      </c>
      <c r="E9" s="426">
        <v>0</v>
      </c>
      <c r="F9" s="427">
        <v>0</v>
      </c>
      <c r="G9" s="137">
        <v>2</v>
      </c>
      <c r="H9" s="121">
        <v>3073839</v>
      </c>
      <c r="I9" s="426">
        <f t="shared" si="0"/>
        <v>2</v>
      </c>
      <c r="J9" s="427">
        <f t="shared" si="1"/>
        <v>3073839</v>
      </c>
      <c r="K9" s="16"/>
      <c r="L9" s="16"/>
    </row>
    <row r="10" spans="1:12" s="20" customFormat="1" ht="18.75" customHeight="1" thickBot="1">
      <c r="A10" s="73"/>
      <c r="B10" s="428" t="s">
        <v>42</v>
      </c>
      <c r="C10" s="429">
        <v>0</v>
      </c>
      <c r="D10" s="429">
        <v>0</v>
      </c>
      <c r="E10" s="429">
        <v>0</v>
      </c>
      <c r="F10" s="430">
        <v>0</v>
      </c>
      <c r="G10" s="161">
        <v>1</v>
      </c>
      <c r="H10" s="160">
        <v>1519162</v>
      </c>
      <c r="I10" s="429">
        <f t="shared" si="0"/>
        <v>1</v>
      </c>
      <c r="J10" s="430">
        <f>D10+F10+H10</f>
        <v>1519162</v>
      </c>
      <c r="K10" s="16"/>
      <c r="L10" s="16"/>
    </row>
    <row r="11" spans="1:12" s="16" customFormat="1" ht="24.75" customHeight="1" thickBot="1">
      <c r="A11" s="73"/>
      <c r="B11" s="431" t="s">
        <v>0</v>
      </c>
      <c r="C11" s="432">
        <f t="shared" ref="C11:J11" si="2">SUM(C6:C10)</f>
        <v>2</v>
      </c>
      <c r="D11" s="432">
        <f t="shared" si="2"/>
        <v>4846190</v>
      </c>
      <c r="E11" s="432">
        <f t="shared" si="2"/>
        <v>1</v>
      </c>
      <c r="F11" s="432">
        <f t="shared" si="2"/>
        <v>3281182</v>
      </c>
      <c r="G11" s="182">
        <f t="shared" si="2"/>
        <v>245</v>
      </c>
      <c r="H11" s="182">
        <f t="shared" si="2"/>
        <v>548885275</v>
      </c>
      <c r="I11" s="182">
        <f t="shared" si="2"/>
        <v>248</v>
      </c>
      <c r="J11" s="182">
        <f t="shared" si="2"/>
        <v>557012647</v>
      </c>
    </row>
    <row r="12" spans="1:12" s="20" customFormat="1" ht="17.25" customHeight="1" thickTop="1">
      <c r="A12" s="73"/>
      <c r="B12" s="48"/>
      <c r="C12" s="30"/>
      <c r="D12" s="37"/>
      <c r="E12" s="30"/>
      <c r="F12" s="30"/>
      <c r="G12" s="162"/>
      <c r="H12" s="30"/>
      <c r="I12" s="30"/>
      <c r="J12" s="30"/>
      <c r="K12" s="16"/>
      <c r="L12" s="16"/>
    </row>
    <row r="13" spans="1:12" ht="21.95" customHeight="1">
      <c r="A13" s="30"/>
      <c r="B13" s="48"/>
      <c r="C13" s="30"/>
      <c r="D13" s="30"/>
      <c r="E13" s="30"/>
      <c r="F13" s="30"/>
      <c r="G13" s="30"/>
      <c r="H13" s="30"/>
      <c r="I13" s="30"/>
      <c r="J13" s="30"/>
    </row>
  </sheetData>
  <mergeCells count="5">
    <mergeCell ref="B1:J1"/>
    <mergeCell ref="G3:H3"/>
    <mergeCell ref="I3:J3"/>
    <mergeCell ref="E3:F3"/>
    <mergeCell ref="C3:D3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rightToLeft="1" view="pageBreakPreview" zoomScale="85" zoomScaleSheetLayoutView="85" workbookViewId="0">
      <selection activeCell="B4" sqref="B4:J17"/>
    </sheetView>
  </sheetViews>
  <sheetFormatPr defaultColWidth="9.140625" defaultRowHeight="21.95" customHeight="1"/>
  <cols>
    <col min="1" max="1" width="3.140625" style="13" customWidth="1"/>
    <col min="2" max="2" width="29.42578125" style="44" customWidth="1"/>
    <col min="3" max="3" width="9.42578125" style="44" customWidth="1"/>
    <col min="4" max="4" width="16.42578125" style="44" customWidth="1"/>
    <col min="5" max="5" width="9.7109375" style="44" customWidth="1"/>
    <col min="6" max="6" width="14.7109375" style="44" customWidth="1"/>
    <col min="7" max="7" width="9.5703125" style="13" customWidth="1"/>
    <col min="8" max="8" width="19.85546875" style="13" customWidth="1"/>
    <col min="9" max="9" width="9.140625" style="13" customWidth="1"/>
    <col min="10" max="10" width="23.5703125" style="13" customWidth="1"/>
    <col min="11" max="11" width="3.140625" style="13" customWidth="1"/>
    <col min="12" max="16384" width="9.140625" style="13"/>
  </cols>
  <sheetData>
    <row r="1" spans="2:10" ht="48.75" customHeight="1"/>
    <row r="2" spans="2:10" ht="21.95" customHeight="1">
      <c r="B2" s="445" t="s">
        <v>228</v>
      </c>
      <c r="C2" s="445"/>
      <c r="D2" s="445"/>
      <c r="E2" s="445"/>
      <c r="F2" s="445"/>
      <c r="G2" s="445"/>
      <c r="H2" s="445"/>
      <c r="I2" s="445"/>
      <c r="J2" s="445"/>
    </row>
    <row r="3" spans="2:10" ht="8.25" customHeight="1">
      <c r="B3" s="190"/>
      <c r="C3" s="190"/>
      <c r="D3" s="190"/>
      <c r="E3" s="190"/>
      <c r="F3" s="190"/>
      <c r="G3" s="190"/>
      <c r="H3" s="190"/>
      <c r="I3" s="190"/>
      <c r="J3" s="190"/>
    </row>
    <row r="4" spans="2:10" ht="14.25" customHeight="1" thickBot="1">
      <c r="B4" s="377" t="s">
        <v>130</v>
      </c>
      <c r="C4" s="32"/>
      <c r="D4" s="32"/>
      <c r="E4" s="32"/>
      <c r="F4" s="32"/>
      <c r="G4" s="9"/>
      <c r="H4" s="9"/>
      <c r="I4" s="502" t="s">
        <v>36</v>
      </c>
      <c r="J4" s="502"/>
    </row>
    <row r="5" spans="2:10" ht="21.95" customHeight="1" thickTop="1">
      <c r="B5" s="466" t="s">
        <v>7</v>
      </c>
      <c r="C5" s="454" t="s">
        <v>102</v>
      </c>
      <c r="D5" s="454"/>
      <c r="E5" s="454" t="s">
        <v>76</v>
      </c>
      <c r="F5" s="454"/>
      <c r="G5" s="468" t="s">
        <v>92</v>
      </c>
      <c r="H5" s="468"/>
      <c r="I5" s="444" t="s">
        <v>71</v>
      </c>
      <c r="J5" s="444"/>
    </row>
    <row r="6" spans="2:10" ht="21.95" customHeight="1" thickBot="1">
      <c r="B6" s="467"/>
      <c r="C6" s="380" t="s">
        <v>205</v>
      </c>
      <c r="D6" s="258" t="s">
        <v>231</v>
      </c>
      <c r="E6" s="380" t="s">
        <v>74</v>
      </c>
      <c r="F6" s="380" t="s">
        <v>9</v>
      </c>
      <c r="G6" s="374" t="s">
        <v>8</v>
      </c>
      <c r="H6" s="383" t="s">
        <v>66</v>
      </c>
      <c r="I6" s="374" t="s">
        <v>8</v>
      </c>
      <c r="J6" s="374" t="s">
        <v>51</v>
      </c>
    </row>
    <row r="7" spans="2:10" ht="21.95" customHeight="1" thickTop="1">
      <c r="B7" s="125" t="s">
        <v>172</v>
      </c>
      <c r="C7" s="294">
        <v>0</v>
      </c>
      <c r="D7" s="294">
        <v>0</v>
      </c>
      <c r="E7" s="274">
        <v>0</v>
      </c>
      <c r="F7" s="275">
        <v>0</v>
      </c>
      <c r="G7" s="152">
        <v>1</v>
      </c>
      <c r="H7" s="259">
        <v>1281888</v>
      </c>
      <c r="I7" s="152">
        <f>C7+E7+G7</f>
        <v>1</v>
      </c>
      <c r="J7" s="152">
        <f>D7+F7+H7</f>
        <v>1281888</v>
      </c>
    </row>
    <row r="8" spans="2:10" ht="21.95" customHeight="1">
      <c r="B8" s="125" t="s">
        <v>54</v>
      </c>
      <c r="C8" s="294">
        <v>0</v>
      </c>
      <c r="D8" s="294">
        <v>0</v>
      </c>
      <c r="E8" s="274">
        <v>0</v>
      </c>
      <c r="F8" s="275">
        <v>0</v>
      </c>
      <c r="G8" s="152">
        <v>1</v>
      </c>
      <c r="H8" s="259">
        <v>378963</v>
      </c>
      <c r="I8" s="152">
        <f t="shared" ref="I8:I16" si="0">C8+E8+G8</f>
        <v>1</v>
      </c>
      <c r="J8" s="152">
        <f t="shared" ref="J8:J15" si="1">D8+F8+H8</f>
        <v>378963</v>
      </c>
    </row>
    <row r="9" spans="2:10" ht="21.95" customHeight="1">
      <c r="B9" s="125" t="s">
        <v>171</v>
      </c>
      <c r="C9" s="294">
        <v>0</v>
      </c>
      <c r="D9" s="294">
        <v>0</v>
      </c>
      <c r="E9" s="274">
        <v>0</v>
      </c>
      <c r="F9" s="275">
        <v>0</v>
      </c>
      <c r="G9" s="152">
        <v>1</v>
      </c>
      <c r="H9" s="259">
        <v>183600</v>
      </c>
      <c r="I9" s="152">
        <f t="shared" si="0"/>
        <v>1</v>
      </c>
      <c r="J9" s="152">
        <f t="shared" si="1"/>
        <v>183600</v>
      </c>
    </row>
    <row r="10" spans="2:10" ht="21.95" customHeight="1">
      <c r="B10" s="125" t="s">
        <v>139</v>
      </c>
      <c r="C10" s="294">
        <v>0</v>
      </c>
      <c r="D10" s="294">
        <v>0</v>
      </c>
      <c r="E10" s="274">
        <v>0</v>
      </c>
      <c r="F10" s="275">
        <v>0</v>
      </c>
      <c r="G10" s="152">
        <v>33</v>
      </c>
      <c r="H10" s="259">
        <v>32758083</v>
      </c>
      <c r="I10" s="152">
        <f t="shared" si="0"/>
        <v>33</v>
      </c>
      <c r="J10" s="152">
        <f t="shared" si="1"/>
        <v>32758083</v>
      </c>
    </row>
    <row r="11" spans="2:10" ht="21.95" customHeight="1">
      <c r="B11" s="125" t="s">
        <v>22</v>
      </c>
      <c r="C11" s="294">
        <v>0</v>
      </c>
      <c r="D11" s="294">
        <v>0</v>
      </c>
      <c r="E11" s="274">
        <v>0</v>
      </c>
      <c r="F11" s="275">
        <v>0</v>
      </c>
      <c r="G11" s="152">
        <v>8</v>
      </c>
      <c r="H11" s="259">
        <v>53693920</v>
      </c>
      <c r="I11" s="152">
        <f t="shared" si="0"/>
        <v>8</v>
      </c>
      <c r="J11" s="152">
        <f t="shared" si="1"/>
        <v>53693920</v>
      </c>
    </row>
    <row r="12" spans="2:10" ht="21.95" customHeight="1">
      <c r="B12" s="125" t="s">
        <v>204</v>
      </c>
      <c r="C12" s="294">
        <v>0</v>
      </c>
      <c r="D12" s="294">
        <v>0</v>
      </c>
      <c r="E12" s="274">
        <v>0</v>
      </c>
      <c r="F12" s="275">
        <v>0</v>
      </c>
      <c r="G12" s="152">
        <v>2</v>
      </c>
      <c r="H12" s="259">
        <v>32931625</v>
      </c>
      <c r="I12" s="152">
        <f t="shared" si="0"/>
        <v>2</v>
      </c>
      <c r="J12" s="152">
        <f t="shared" si="1"/>
        <v>32931625</v>
      </c>
    </row>
    <row r="13" spans="2:10" ht="21.95" customHeight="1">
      <c r="B13" s="125" t="s">
        <v>136</v>
      </c>
      <c r="C13" s="294">
        <v>0</v>
      </c>
      <c r="D13" s="294">
        <v>0</v>
      </c>
      <c r="E13" s="274">
        <v>0</v>
      </c>
      <c r="F13" s="275">
        <v>0</v>
      </c>
      <c r="G13" s="152">
        <v>1</v>
      </c>
      <c r="H13" s="259">
        <v>1218000</v>
      </c>
      <c r="I13" s="152">
        <f t="shared" si="0"/>
        <v>1</v>
      </c>
      <c r="J13" s="152">
        <f t="shared" si="1"/>
        <v>1218000</v>
      </c>
    </row>
    <row r="14" spans="2:10" ht="21.95" customHeight="1">
      <c r="B14" s="125" t="s">
        <v>17</v>
      </c>
      <c r="C14" s="294">
        <v>0</v>
      </c>
      <c r="D14" s="294">
        <v>0</v>
      </c>
      <c r="E14" s="274">
        <v>0</v>
      </c>
      <c r="F14" s="275">
        <v>0</v>
      </c>
      <c r="G14" s="152">
        <v>1</v>
      </c>
      <c r="H14" s="259">
        <v>1985683</v>
      </c>
      <c r="I14" s="152">
        <f t="shared" si="0"/>
        <v>1</v>
      </c>
      <c r="J14" s="152">
        <f t="shared" si="1"/>
        <v>1985683</v>
      </c>
    </row>
    <row r="15" spans="2:10" ht="21.95" customHeight="1">
      <c r="B15" s="125" t="s">
        <v>63</v>
      </c>
      <c r="C15" s="294">
        <v>0</v>
      </c>
      <c r="D15" s="294">
        <v>0</v>
      </c>
      <c r="E15" s="274">
        <v>0</v>
      </c>
      <c r="F15" s="275">
        <v>0</v>
      </c>
      <c r="G15" s="152">
        <v>1</v>
      </c>
      <c r="H15" s="259">
        <v>107762</v>
      </c>
      <c r="I15" s="152">
        <f t="shared" si="0"/>
        <v>1</v>
      </c>
      <c r="J15" s="152">
        <f t="shared" si="1"/>
        <v>107762</v>
      </c>
    </row>
    <row r="16" spans="2:10" ht="28.5" customHeight="1" thickBot="1">
      <c r="B16" s="167" t="s">
        <v>237</v>
      </c>
      <c r="C16" s="262">
        <v>1</v>
      </c>
      <c r="D16" s="262">
        <v>1439782</v>
      </c>
      <c r="E16" s="263">
        <v>1</v>
      </c>
      <c r="F16" s="268">
        <v>4477025</v>
      </c>
      <c r="G16" s="269">
        <v>125</v>
      </c>
      <c r="H16" s="262">
        <v>292298169</v>
      </c>
      <c r="I16" s="263">
        <f t="shared" si="0"/>
        <v>127</v>
      </c>
      <c r="J16" s="263">
        <v>298214976</v>
      </c>
    </row>
    <row r="17" spans="2:10" ht="22.5" customHeight="1" thickBot="1">
      <c r="B17" s="217" t="s">
        <v>0</v>
      </c>
      <c r="C17" s="271">
        <f>SUM(C7:C16)</f>
        <v>1</v>
      </c>
      <c r="D17" s="270">
        <f>SUM(D7:D16)</f>
        <v>1439782</v>
      </c>
      <c r="E17" s="271">
        <f t="shared" ref="E17:J17" si="2">SUM(E7:E16)</f>
        <v>1</v>
      </c>
      <c r="F17" s="270">
        <f t="shared" si="2"/>
        <v>4477025</v>
      </c>
      <c r="G17" s="272">
        <f t="shared" si="2"/>
        <v>174</v>
      </c>
      <c r="H17" s="273">
        <f t="shared" si="2"/>
        <v>416837693</v>
      </c>
      <c r="I17" s="273">
        <f t="shared" si="2"/>
        <v>176</v>
      </c>
      <c r="J17" s="273">
        <f t="shared" si="2"/>
        <v>422754500</v>
      </c>
    </row>
    <row r="18" spans="2:10" s="16" customFormat="1" ht="17.25" hidden="1" customHeight="1" thickBot="1">
      <c r="B18" s="57"/>
      <c r="C18" s="57"/>
      <c r="D18" s="57"/>
      <c r="E18" s="57"/>
      <c r="F18" s="57"/>
      <c r="G18" s="71"/>
      <c r="H18" s="72"/>
      <c r="I18" s="71"/>
      <c r="J18" s="72"/>
    </row>
    <row r="19" spans="2:10" ht="21.95" customHeight="1" thickTop="1">
      <c r="B19" s="93"/>
      <c r="C19" s="93"/>
      <c r="D19" s="93"/>
      <c r="E19" s="93"/>
      <c r="F19" s="93"/>
      <c r="G19" s="94"/>
      <c r="H19" s="94"/>
      <c r="I19" s="94"/>
      <c r="J19" s="94"/>
    </row>
  </sheetData>
  <mergeCells count="7">
    <mergeCell ref="B2:J2"/>
    <mergeCell ref="I4:J4"/>
    <mergeCell ref="B5:B6"/>
    <mergeCell ref="G5:H5"/>
    <mergeCell ref="I5:J5"/>
    <mergeCell ref="C5:D5"/>
    <mergeCell ref="E5:F5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47"/>
  <sheetViews>
    <sheetView rightToLeft="1" zoomScale="120" zoomScaleNormal="120" zoomScaleSheetLayoutView="85" zoomScalePageLayoutView="115" workbookViewId="0">
      <selection activeCell="F30" sqref="F30"/>
    </sheetView>
  </sheetViews>
  <sheetFormatPr defaultColWidth="9.140625" defaultRowHeight="12.75"/>
  <cols>
    <col min="1" max="1" width="13.85546875" style="1" customWidth="1"/>
    <col min="2" max="2" width="18.5703125" style="1" customWidth="1"/>
    <col min="3" max="3" width="11.42578125" style="1" customWidth="1"/>
    <col min="4" max="4" width="20.7109375" style="1" customWidth="1"/>
    <col min="5" max="5" width="12.85546875" style="1" customWidth="1"/>
    <col min="6" max="6" width="21.7109375" style="1" customWidth="1"/>
    <col min="7" max="7" width="11" style="1" customWidth="1"/>
    <col min="8" max="8" width="21.85546875" style="1" customWidth="1"/>
    <col min="9" max="9" width="6.7109375" style="1" customWidth="1"/>
    <col min="10" max="10" width="9.140625" style="1" customWidth="1"/>
    <col min="11" max="11" width="9.28515625" style="1" customWidth="1"/>
    <col min="12" max="12" width="5.28515625" style="1" customWidth="1"/>
    <col min="13" max="13" width="7.42578125" style="1" customWidth="1"/>
    <col min="14" max="20" width="9.140625" style="1"/>
    <col min="21" max="21" width="20" style="1" customWidth="1"/>
    <col min="22" max="23" width="9.140625" style="1"/>
    <col min="24" max="24" width="24.7109375" style="1" customWidth="1"/>
    <col min="25" max="25" width="20" style="1" customWidth="1"/>
    <col min="26" max="16384" width="9.140625" style="1"/>
  </cols>
  <sheetData>
    <row r="1" spans="1:27" ht="57.75" customHeight="1">
      <c r="B1" s="445" t="s">
        <v>162</v>
      </c>
      <c r="C1" s="445"/>
      <c r="D1" s="445"/>
      <c r="E1" s="445"/>
      <c r="F1" s="445"/>
      <c r="G1" s="445"/>
      <c r="H1" s="445"/>
      <c r="I1" s="296"/>
      <c r="J1" s="2"/>
      <c r="K1" s="2"/>
      <c r="L1" s="2"/>
      <c r="M1" s="177"/>
      <c r="N1" s="177"/>
      <c r="O1" s="177"/>
      <c r="P1" s="177"/>
      <c r="Q1" s="177"/>
      <c r="R1" s="177"/>
      <c r="S1" s="177"/>
      <c r="T1" s="177"/>
      <c r="U1" s="177"/>
      <c r="V1" s="177"/>
    </row>
    <row r="2" spans="1:27" s="2" customFormat="1" ht="21.95" customHeight="1" thickBot="1">
      <c r="A2" s="1"/>
      <c r="B2" s="154" t="s">
        <v>159</v>
      </c>
      <c r="C2" s="154"/>
      <c r="D2" s="155"/>
      <c r="E2" s="155"/>
      <c r="F2" s="137"/>
      <c r="G2" s="450" t="s">
        <v>36</v>
      </c>
      <c r="H2" s="450"/>
      <c r="I2" s="297"/>
      <c r="M2" s="175"/>
      <c r="N2" s="175"/>
      <c r="O2" s="175"/>
      <c r="P2" s="175"/>
      <c r="Q2" s="175"/>
      <c r="R2" s="175"/>
      <c r="S2" s="175"/>
      <c r="T2" s="175"/>
      <c r="U2" s="175"/>
      <c r="V2" s="175"/>
    </row>
    <row r="3" spans="1:27" s="2" customFormat="1" ht="26.45" customHeight="1" thickTop="1">
      <c r="A3" s="1"/>
      <c r="B3" s="446" t="s">
        <v>7</v>
      </c>
      <c r="C3" s="451" t="s">
        <v>10</v>
      </c>
      <c r="D3" s="451"/>
      <c r="E3" s="448" t="s">
        <v>11</v>
      </c>
      <c r="F3" s="448"/>
      <c r="G3" s="449" t="s">
        <v>126</v>
      </c>
      <c r="H3" s="449"/>
      <c r="I3" s="297"/>
      <c r="J3" s="297"/>
      <c r="M3" s="175"/>
      <c r="N3" s="175"/>
      <c r="O3" s="175"/>
      <c r="P3" s="175"/>
      <c r="Q3" s="175"/>
      <c r="R3" s="175"/>
      <c r="S3" s="175"/>
      <c r="T3" s="175"/>
      <c r="U3" s="175"/>
      <c r="V3" s="175"/>
    </row>
    <row r="4" spans="1:27" s="2" customFormat="1" ht="29.45" customHeight="1" thickBot="1">
      <c r="A4" s="1"/>
      <c r="B4" s="447"/>
      <c r="C4" s="392" t="s">
        <v>8</v>
      </c>
      <c r="D4" s="233" t="s">
        <v>9</v>
      </c>
      <c r="E4" s="233" t="s">
        <v>119</v>
      </c>
      <c r="F4" s="233" t="s">
        <v>120</v>
      </c>
      <c r="G4" s="233" t="s">
        <v>8</v>
      </c>
      <c r="H4" s="233" t="s">
        <v>9</v>
      </c>
      <c r="I4" s="297"/>
      <c r="J4" s="297"/>
      <c r="M4" s="175"/>
      <c r="N4" s="175"/>
      <c r="O4" s="175"/>
      <c r="P4" s="175"/>
      <c r="Q4" s="175"/>
      <c r="R4" s="175"/>
      <c r="S4" s="175"/>
      <c r="T4" s="175"/>
      <c r="U4" s="175"/>
      <c r="V4" s="175"/>
    </row>
    <row r="5" spans="1:27" s="2" customFormat="1" ht="17.25" customHeight="1" thickTop="1">
      <c r="A5" s="1"/>
      <c r="B5" s="154" t="s">
        <v>72</v>
      </c>
      <c r="C5" s="155">
        <v>96</v>
      </c>
      <c r="D5" s="155">
        <v>307545480</v>
      </c>
      <c r="E5" s="155">
        <v>135</v>
      </c>
      <c r="F5" s="155">
        <v>896017689</v>
      </c>
      <c r="G5" s="155">
        <f>C5+E5</f>
        <v>231</v>
      </c>
      <c r="H5" s="155">
        <v>1203563169</v>
      </c>
      <c r="I5" s="297"/>
      <c r="J5" s="297"/>
      <c r="M5" s="175"/>
      <c r="N5" s="175"/>
      <c r="O5" s="175"/>
      <c r="P5" s="175"/>
      <c r="Q5" s="175"/>
      <c r="R5" s="175"/>
      <c r="S5" s="175"/>
      <c r="T5" s="175"/>
      <c r="U5" s="175"/>
      <c r="V5" s="175"/>
    </row>
    <row r="6" spans="1:27" ht="16.5" customHeight="1">
      <c r="B6" s="393" t="s">
        <v>12</v>
      </c>
      <c r="C6" s="299">
        <v>23</v>
      </c>
      <c r="D6" s="300">
        <v>819915450</v>
      </c>
      <c r="E6" s="301">
        <v>18</v>
      </c>
      <c r="F6" s="300">
        <v>104088039</v>
      </c>
      <c r="G6" s="300">
        <f t="shared" ref="G6:G18" si="0">C6+E6</f>
        <v>41</v>
      </c>
      <c r="H6" s="302">
        <v>924003489</v>
      </c>
      <c r="I6" s="297"/>
      <c r="J6" s="297"/>
      <c r="K6" s="2"/>
      <c r="L6" s="2"/>
      <c r="M6" s="175"/>
      <c r="N6" s="176"/>
      <c r="O6" s="176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2"/>
      <c r="AA6" s="2"/>
    </row>
    <row r="7" spans="1:27" ht="16.5" customHeight="1">
      <c r="B7" s="154" t="s">
        <v>1</v>
      </c>
      <c r="C7" s="155">
        <v>90</v>
      </c>
      <c r="D7" s="137">
        <v>233237668</v>
      </c>
      <c r="E7" s="155">
        <v>158</v>
      </c>
      <c r="F7" s="137">
        <v>323774979</v>
      </c>
      <c r="G7" s="155">
        <f t="shared" si="0"/>
        <v>248</v>
      </c>
      <c r="H7" s="153">
        <v>557012647</v>
      </c>
      <c r="I7" s="297"/>
      <c r="J7" s="297"/>
      <c r="K7" s="2"/>
      <c r="L7" s="2"/>
      <c r="M7" s="175"/>
      <c r="N7" s="251"/>
      <c r="O7" s="251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2"/>
      <c r="AA7" s="2"/>
    </row>
    <row r="8" spans="1:27" s="248" customFormat="1" ht="14.25" customHeight="1">
      <c r="A8" s="1"/>
      <c r="B8" s="393" t="s">
        <v>59</v>
      </c>
      <c r="C8" s="299">
        <v>76</v>
      </c>
      <c r="D8" s="300">
        <v>170317044</v>
      </c>
      <c r="E8" s="301">
        <v>100</v>
      </c>
      <c r="F8" s="300">
        <v>252437456</v>
      </c>
      <c r="G8" s="299">
        <f t="shared" si="0"/>
        <v>176</v>
      </c>
      <c r="H8" s="302">
        <v>422754500</v>
      </c>
      <c r="I8" s="297"/>
      <c r="J8" s="297"/>
      <c r="K8" s="2"/>
      <c r="L8" s="2"/>
      <c r="M8" s="175"/>
      <c r="N8" s="251"/>
      <c r="O8" s="251"/>
      <c r="P8" s="249"/>
      <c r="Q8" s="249"/>
      <c r="R8" s="249"/>
      <c r="S8" s="249"/>
      <c r="T8" s="249"/>
      <c r="U8" s="249"/>
      <c r="V8" s="249"/>
      <c r="W8" s="249"/>
      <c r="X8" s="251"/>
      <c r="Y8" s="251"/>
      <c r="Z8" s="252"/>
      <c r="AA8" s="252"/>
    </row>
    <row r="9" spans="1:27" s="79" customFormat="1" ht="12.75" customHeight="1">
      <c r="A9" s="1"/>
      <c r="B9" s="154" t="s">
        <v>2</v>
      </c>
      <c r="C9" s="155">
        <v>149</v>
      </c>
      <c r="D9" s="137">
        <v>1565257198</v>
      </c>
      <c r="E9" s="155">
        <v>267</v>
      </c>
      <c r="F9" s="137">
        <v>3188101066</v>
      </c>
      <c r="G9" s="155">
        <f t="shared" si="0"/>
        <v>416</v>
      </c>
      <c r="H9" s="153">
        <v>4753358264</v>
      </c>
      <c r="I9" s="297"/>
      <c r="J9" s="297"/>
      <c r="K9" s="2"/>
      <c r="L9" s="2"/>
      <c r="M9" s="175"/>
      <c r="N9" s="251"/>
      <c r="O9" s="251"/>
      <c r="P9" s="175"/>
      <c r="Q9" s="175"/>
      <c r="R9" s="175"/>
      <c r="S9" s="175"/>
      <c r="T9" s="175"/>
      <c r="U9" s="175"/>
      <c r="V9" s="175"/>
      <c r="W9" s="175"/>
      <c r="X9" s="251"/>
      <c r="Y9" s="251"/>
      <c r="Z9" s="252"/>
      <c r="AA9" s="252"/>
    </row>
    <row r="10" spans="1:27" s="248" customFormat="1" ht="12.75" customHeight="1">
      <c r="A10" s="1"/>
      <c r="B10" s="393" t="s">
        <v>3</v>
      </c>
      <c r="C10" s="299">
        <v>60</v>
      </c>
      <c r="D10" s="300">
        <v>1440620305</v>
      </c>
      <c r="E10" s="301">
        <v>81</v>
      </c>
      <c r="F10" s="300">
        <v>698620433</v>
      </c>
      <c r="G10" s="299">
        <f t="shared" si="0"/>
        <v>141</v>
      </c>
      <c r="H10" s="302">
        <v>2139240738</v>
      </c>
      <c r="I10" s="297"/>
      <c r="J10" s="297"/>
      <c r="K10" s="2"/>
      <c r="L10" s="2"/>
      <c r="M10" s="175"/>
      <c r="N10" s="251"/>
      <c r="O10" s="251"/>
      <c r="P10" s="249"/>
      <c r="Q10" s="249"/>
      <c r="R10" s="249"/>
      <c r="S10" s="249"/>
      <c r="T10" s="249"/>
      <c r="U10" s="249"/>
      <c r="V10" s="249"/>
      <c r="W10" s="249"/>
      <c r="X10" s="251"/>
      <c r="Y10" s="251"/>
      <c r="Z10" s="252"/>
      <c r="AA10" s="252"/>
    </row>
    <row r="11" spans="1:27" ht="12" customHeight="1">
      <c r="B11" s="154" t="s">
        <v>60</v>
      </c>
      <c r="C11" s="155">
        <v>37</v>
      </c>
      <c r="D11" s="137">
        <v>1256168341</v>
      </c>
      <c r="E11" s="155">
        <v>99</v>
      </c>
      <c r="F11" s="137">
        <v>512178407</v>
      </c>
      <c r="G11" s="155">
        <f t="shared" si="0"/>
        <v>136</v>
      </c>
      <c r="H11" s="153">
        <v>1768346748</v>
      </c>
      <c r="I11" s="297"/>
      <c r="J11" s="297"/>
      <c r="K11" s="2"/>
      <c r="L11" s="2"/>
      <c r="M11" s="175"/>
      <c r="N11" s="251"/>
      <c r="O11" s="251"/>
      <c r="P11" s="175"/>
      <c r="Q11" s="175"/>
      <c r="R11" s="175"/>
      <c r="S11" s="175"/>
      <c r="T11" s="175"/>
      <c r="U11" s="175"/>
      <c r="V11" s="175"/>
      <c r="W11" s="175"/>
      <c r="X11" s="251"/>
      <c r="Y11" s="251"/>
      <c r="Z11" s="252"/>
      <c r="AA11" s="252"/>
    </row>
    <row r="12" spans="1:27" s="78" customFormat="1" ht="12.75" customHeight="1">
      <c r="A12" s="1"/>
      <c r="B12" s="393" t="s">
        <v>4</v>
      </c>
      <c r="C12" s="299">
        <v>23</v>
      </c>
      <c r="D12" s="300">
        <v>2004307051</v>
      </c>
      <c r="E12" s="301">
        <v>119</v>
      </c>
      <c r="F12" s="300">
        <v>2175655481</v>
      </c>
      <c r="G12" s="300">
        <f t="shared" si="0"/>
        <v>142</v>
      </c>
      <c r="H12" s="302">
        <v>4179962532</v>
      </c>
      <c r="I12" s="297"/>
      <c r="J12" s="297"/>
      <c r="K12" s="2"/>
      <c r="L12" s="2"/>
      <c r="M12" s="175"/>
      <c r="N12" s="251"/>
      <c r="O12" s="251"/>
      <c r="P12" s="175"/>
      <c r="Q12" s="175"/>
      <c r="R12" s="175"/>
      <c r="S12" s="175"/>
      <c r="T12" s="175"/>
      <c r="U12" s="175"/>
      <c r="V12" s="175"/>
      <c r="W12" s="175"/>
      <c r="X12" s="251"/>
      <c r="Y12" s="251"/>
      <c r="Z12" s="252"/>
      <c r="AA12" s="252"/>
    </row>
    <row r="13" spans="1:27" s="78" customFormat="1" ht="12" customHeight="1">
      <c r="A13" s="1"/>
      <c r="B13" s="154" t="s">
        <v>61</v>
      </c>
      <c r="C13" s="155">
        <v>5</v>
      </c>
      <c r="D13" s="137">
        <v>900044121</v>
      </c>
      <c r="E13" s="155">
        <v>12</v>
      </c>
      <c r="F13" s="137">
        <v>1581284165</v>
      </c>
      <c r="G13" s="155">
        <f t="shared" si="0"/>
        <v>17</v>
      </c>
      <c r="H13" s="153">
        <v>2481328286</v>
      </c>
      <c r="I13" s="297"/>
      <c r="J13" s="297"/>
      <c r="K13" s="2"/>
      <c r="L13" s="2"/>
      <c r="M13" s="175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2"/>
      <c r="AA13" s="252"/>
    </row>
    <row r="14" spans="1:27" s="78" customFormat="1" ht="13.5" customHeight="1">
      <c r="A14" s="1"/>
      <c r="B14" s="393" t="s">
        <v>52</v>
      </c>
      <c r="C14" s="299">
        <v>30</v>
      </c>
      <c r="D14" s="300">
        <v>211716286</v>
      </c>
      <c r="E14" s="301">
        <v>70</v>
      </c>
      <c r="F14" s="300">
        <v>1960830102</v>
      </c>
      <c r="G14" s="300">
        <f t="shared" si="0"/>
        <v>100</v>
      </c>
      <c r="H14" s="302">
        <v>2172546388</v>
      </c>
      <c r="I14" s="297"/>
      <c r="J14" s="297"/>
      <c r="K14" s="2"/>
      <c r="L14" s="2"/>
      <c r="M14" s="175"/>
      <c r="N14" s="251"/>
      <c r="O14" s="251"/>
      <c r="P14" s="175"/>
      <c r="Q14" s="175"/>
      <c r="R14" s="175"/>
      <c r="S14" s="175"/>
      <c r="T14" s="175"/>
      <c r="U14" s="175"/>
      <c r="V14" s="175"/>
      <c r="W14" s="175"/>
      <c r="X14" s="251"/>
      <c r="Y14" s="251"/>
      <c r="Z14" s="252"/>
      <c r="AA14" s="252"/>
    </row>
    <row r="15" spans="1:27" s="253" customFormat="1" ht="13.5" customHeight="1">
      <c r="A15" s="1"/>
      <c r="B15" s="154" t="s">
        <v>53</v>
      </c>
      <c r="C15" s="155">
        <v>26</v>
      </c>
      <c r="D15" s="137">
        <v>31985771</v>
      </c>
      <c r="E15" s="155">
        <v>120</v>
      </c>
      <c r="F15" s="137">
        <v>162071852</v>
      </c>
      <c r="G15" s="155">
        <f t="shared" si="0"/>
        <v>146</v>
      </c>
      <c r="H15" s="153">
        <v>194057623</v>
      </c>
      <c r="I15" s="297"/>
      <c r="J15" s="297"/>
      <c r="K15" s="2"/>
      <c r="L15" s="2"/>
      <c r="M15" s="175"/>
      <c r="N15" s="251"/>
      <c r="O15" s="251"/>
      <c r="P15" s="251"/>
      <c r="Q15" s="251"/>
      <c r="R15" s="251"/>
      <c r="S15" s="251"/>
      <c r="T15" s="251"/>
      <c r="U15" s="251" t="s">
        <v>100</v>
      </c>
      <c r="V15" s="251"/>
      <c r="W15" s="251"/>
      <c r="X15" s="251"/>
      <c r="Y15" s="251"/>
      <c r="Z15" s="252"/>
      <c r="AA15" s="252"/>
    </row>
    <row r="16" spans="1:27" s="250" customFormat="1" ht="13.5" customHeight="1">
      <c r="A16" s="1"/>
      <c r="B16" s="393" t="s">
        <v>108</v>
      </c>
      <c r="C16" s="299">
        <v>71</v>
      </c>
      <c r="D16" s="299">
        <v>133802663</v>
      </c>
      <c r="E16" s="299">
        <v>92</v>
      </c>
      <c r="F16" s="300">
        <v>556449891</v>
      </c>
      <c r="G16" s="299">
        <f t="shared" si="0"/>
        <v>163</v>
      </c>
      <c r="H16" s="302">
        <v>690252554</v>
      </c>
      <c r="I16" s="297"/>
      <c r="J16" s="297"/>
      <c r="K16" s="2"/>
      <c r="L16" s="2"/>
      <c r="M16" s="175"/>
      <c r="N16" s="251"/>
      <c r="O16" s="251"/>
      <c r="P16" s="249"/>
      <c r="Q16" s="249"/>
      <c r="R16" s="249"/>
      <c r="S16" s="249"/>
      <c r="T16" s="249"/>
      <c r="U16" s="249" t="s">
        <v>105</v>
      </c>
      <c r="V16" s="249"/>
      <c r="W16" s="249"/>
      <c r="X16" s="251"/>
      <c r="Y16" s="251"/>
      <c r="Z16" s="252"/>
      <c r="AA16" s="252"/>
    </row>
    <row r="17" spans="1:27" s="80" customFormat="1" ht="13.5" customHeight="1">
      <c r="A17" s="1"/>
      <c r="B17" s="154" t="s">
        <v>135</v>
      </c>
      <c r="C17" s="155">
        <v>11</v>
      </c>
      <c r="D17" s="137">
        <v>6496317</v>
      </c>
      <c r="E17" s="155">
        <v>7</v>
      </c>
      <c r="F17" s="137">
        <v>16450326</v>
      </c>
      <c r="G17" s="155">
        <f t="shared" si="0"/>
        <v>18</v>
      </c>
      <c r="H17" s="153">
        <v>22946643</v>
      </c>
      <c r="I17" s="297"/>
      <c r="J17" s="297"/>
      <c r="K17" s="2"/>
      <c r="L17" s="2"/>
      <c r="M17" s="175"/>
      <c r="N17" s="251"/>
      <c r="O17" s="251"/>
      <c r="P17" s="175"/>
      <c r="Q17" s="175"/>
      <c r="R17" s="175"/>
      <c r="S17" s="175"/>
      <c r="T17" s="175"/>
      <c r="U17" s="175"/>
      <c r="V17" s="175"/>
      <c r="W17" s="175"/>
      <c r="X17" s="251"/>
      <c r="Y17" s="251"/>
      <c r="Z17" s="252"/>
      <c r="AA17" s="252"/>
    </row>
    <row r="18" spans="1:27" s="248" customFormat="1" ht="14.25" customHeight="1">
      <c r="A18" s="1"/>
      <c r="B18" s="393" t="s">
        <v>5</v>
      </c>
      <c r="C18" s="299">
        <v>31</v>
      </c>
      <c r="D18" s="299">
        <v>99363092</v>
      </c>
      <c r="E18" s="299">
        <v>60</v>
      </c>
      <c r="F18" s="300">
        <v>185106787</v>
      </c>
      <c r="G18" s="299">
        <f t="shared" si="0"/>
        <v>91</v>
      </c>
      <c r="H18" s="302">
        <v>284469879</v>
      </c>
      <c r="I18" s="297"/>
      <c r="J18" s="297"/>
      <c r="K18" s="2"/>
      <c r="L18" s="2"/>
      <c r="M18" s="175"/>
      <c r="N18" s="251"/>
      <c r="O18" s="251"/>
      <c r="P18" s="249"/>
      <c r="Q18" s="249"/>
      <c r="R18" s="249"/>
      <c r="S18" s="249"/>
      <c r="T18" s="249"/>
      <c r="U18" s="249"/>
      <c r="V18" s="249"/>
      <c r="W18" s="249"/>
      <c r="X18" s="251"/>
      <c r="Y18" s="251"/>
      <c r="Z18" s="252"/>
      <c r="AA18" s="252"/>
    </row>
    <row r="19" spans="1:27" ht="14.25" customHeight="1" thickBot="1">
      <c r="B19" s="146" t="s">
        <v>6</v>
      </c>
      <c r="C19" s="303">
        <v>77</v>
      </c>
      <c r="D19" s="291">
        <v>256203725</v>
      </c>
      <c r="E19" s="291">
        <v>136</v>
      </c>
      <c r="F19" s="161">
        <v>2113834252</v>
      </c>
      <c r="G19" s="161">
        <v>213</v>
      </c>
      <c r="H19" s="161">
        <v>2370037977</v>
      </c>
      <c r="I19" s="297"/>
      <c r="J19" s="297"/>
      <c r="K19" s="2"/>
      <c r="L19" s="2"/>
      <c r="M19" s="175"/>
      <c r="N19" s="251"/>
      <c r="O19" s="251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2"/>
      <c r="AA19" s="2"/>
    </row>
    <row r="20" spans="1:27" ht="18" customHeight="1" thickBot="1">
      <c r="B20" s="179" t="s">
        <v>0</v>
      </c>
      <c r="C20" s="188">
        <f>SUM(C5:C19)</f>
        <v>805</v>
      </c>
      <c r="D20" s="182">
        <f>SUM(D5:D19)</f>
        <v>9436980512</v>
      </c>
      <c r="E20" s="182">
        <f>SUM(E5:E19)</f>
        <v>1474</v>
      </c>
      <c r="F20" s="182">
        <f>SUM(F5:F19)</f>
        <v>14726900925</v>
      </c>
      <c r="G20" s="182">
        <f>C20+E20</f>
        <v>2279</v>
      </c>
      <c r="H20" s="182">
        <f>SUM(H5:H19)</f>
        <v>24163881437</v>
      </c>
      <c r="I20" s="297"/>
      <c r="J20" s="297"/>
      <c r="K20" s="2"/>
      <c r="L20" s="2"/>
      <c r="M20" s="175"/>
      <c r="N20" s="175"/>
      <c r="O20" s="175"/>
      <c r="P20" s="175"/>
      <c r="Q20" s="175"/>
      <c r="R20" s="175"/>
      <c r="S20" s="175"/>
      <c r="T20" s="175"/>
      <c r="U20" s="175"/>
      <c r="V20" s="175"/>
      <c r="W20" s="175"/>
      <c r="X20" s="175"/>
      <c r="Y20" s="175"/>
      <c r="Z20" s="2"/>
      <c r="AA20" s="2"/>
    </row>
    <row r="21" spans="1:27" ht="16.5" hidden="1" customHeight="1" thickTop="1">
      <c r="B21" s="139" t="s">
        <v>0</v>
      </c>
      <c r="C21" s="139"/>
      <c r="D21" s="129"/>
      <c r="E21" s="129"/>
      <c r="F21" s="128"/>
      <c r="G21" s="19"/>
      <c r="H21" s="130" t="e">
        <f>#REF!+F21</f>
        <v>#REF!</v>
      </c>
      <c r="I21" s="297"/>
      <c r="J21" s="297"/>
      <c r="K21" s="2"/>
      <c r="L21" s="2"/>
      <c r="M21" s="175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</row>
    <row r="22" spans="1:27" ht="7.5" hidden="1" customHeight="1">
      <c r="B22" s="89" t="s">
        <v>0</v>
      </c>
      <c r="C22" s="89"/>
      <c r="D22" s="88"/>
      <c r="E22" s="88"/>
      <c r="F22" s="52"/>
      <c r="G22" s="88"/>
      <c r="H22" s="130" t="e">
        <f>#REF!+F22</f>
        <v>#REF!</v>
      </c>
      <c r="I22" s="297"/>
      <c r="J22" s="297"/>
      <c r="K22" s="2"/>
      <c r="L22" s="2"/>
      <c r="M22" s="175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</row>
    <row r="23" spans="1:27" ht="16.5" hidden="1" customHeight="1" thickTop="1">
      <c r="B23" s="120" t="s">
        <v>0</v>
      </c>
      <c r="C23" s="139"/>
      <c r="D23" s="129"/>
      <c r="E23" s="129"/>
      <c r="F23" s="128"/>
      <c r="G23" s="19"/>
      <c r="H23" s="130" t="e">
        <f>#REF!+F23</f>
        <v>#REF!</v>
      </c>
      <c r="I23" s="297"/>
      <c r="J23" s="297"/>
      <c r="K23" s="2"/>
      <c r="L23" s="2"/>
      <c r="M23" s="175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</row>
    <row r="24" spans="1:27" ht="16.5" hidden="1" customHeight="1" thickTop="1">
      <c r="B24" s="89" t="s">
        <v>0</v>
      </c>
      <c r="C24" s="89"/>
      <c r="D24" s="88"/>
      <c r="E24" s="88"/>
      <c r="F24" s="52"/>
      <c r="G24" s="88"/>
      <c r="H24" s="130" t="e">
        <f>#REF!+F24</f>
        <v>#REF!</v>
      </c>
      <c r="I24" s="297"/>
      <c r="J24" s="297"/>
      <c r="K24" s="2"/>
      <c r="L24" s="2"/>
      <c r="M24" s="175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</row>
    <row r="25" spans="1:27" ht="48.75" hidden="1" customHeight="1" thickTop="1" thickBot="1">
      <c r="B25" s="120" t="s">
        <v>0</v>
      </c>
      <c r="C25" s="139"/>
      <c r="D25" s="129"/>
      <c r="E25" s="129"/>
      <c r="F25" s="128"/>
      <c r="G25" s="19"/>
      <c r="H25" s="130" t="e">
        <f>#REF!+F25</f>
        <v>#REF!</v>
      </c>
      <c r="I25" s="297"/>
      <c r="J25" s="297"/>
      <c r="K25" s="2"/>
      <c r="L25" s="2"/>
      <c r="M25" s="175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</row>
    <row r="26" spans="1:27" ht="16.5" hidden="1" customHeight="1" thickTop="1">
      <c r="B26" s="89" t="s">
        <v>0</v>
      </c>
      <c r="C26" s="89"/>
      <c r="D26" s="88"/>
      <c r="E26" s="88"/>
      <c r="F26" s="52"/>
      <c r="G26" s="88"/>
      <c r="H26" s="130" t="e">
        <f>#REF!+F26</f>
        <v>#REF!</v>
      </c>
      <c r="I26" s="297"/>
      <c r="J26" s="297"/>
      <c r="K26" s="2"/>
      <c r="L26" s="2"/>
      <c r="M26" s="175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</row>
    <row r="27" spans="1:27" ht="16.5" hidden="1" customHeight="1" thickTop="1">
      <c r="B27" s="120" t="s">
        <v>0</v>
      </c>
      <c r="C27" s="139"/>
      <c r="D27" s="129"/>
      <c r="E27" s="129"/>
      <c r="F27" s="128"/>
      <c r="G27" s="19"/>
      <c r="H27" s="130" t="e">
        <f>#REF!+F27</f>
        <v>#REF!</v>
      </c>
      <c r="I27" s="297"/>
      <c r="J27" s="297"/>
      <c r="K27" s="2"/>
      <c r="L27" s="2"/>
      <c r="M27" s="175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</row>
    <row r="28" spans="1:27" ht="8.25" hidden="1" customHeight="1">
      <c r="B28" s="89" t="s">
        <v>0</v>
      </c>
      <c r="C28" s="89"/>
      <c r="D28" s="88"/>
      <c r="E28" s="88"/>
      <c r="F28" s="52"/>
      <c r="G28" s="88"/>
      <c r="H28" s="130" t="e">
        <f>#REF!+F28</f>
        <v>#REF!</v>
      </c>
      <c r="I28" s="297"/>
      <c r="J28" s="297"/>
      <c r="K28" s="2"/>
      <c r="L28" s="2"/>
      <c r="M28" s="175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</row>
    <row r="29" spans="1:27" ht="12" hidden="1" customHeight="1">
      <c r="B29" s="140" t="s">
        <v>0</v>
      </c>
      <c r="C29" s="107"/>
      <c r="D29" s="141"/>
      <c r="E29" s="141"/>
      <c r="F29" s="59"/>
      <c r="G29" s="138"/>
      <c r="H29" s="130" t="e">
        <f>#REF!+F29</f>
        <v>#REF!</v>
      </c>
      <c r="I29" s="297"/>
      <c r="J29" s="297"/>
      <c r="K29" s="2"/>
      <c r="L29" s="2"/>
      <c r="M29" s="175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</row>
    <row r="30" spans="1:27" ht="39.75" customHeight="1" thickTop="1">
      <c r="E30" s="142"/>
      <c r="G30" s="143"/>
      <c r="H30" s="144"/>
      <c r="I30" s="297"/>
      <c r="J30" s="297"/>
      <c r="K30" s="2"/>
      <c r="L30" s="2"/>
      <c r="M30" s="175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  <c r="Y30" s="176"/>
    </row>
    <row r="31" spans="1:27" ht="15">
      <c r="E31" s="142"/>
      <c r="F31" s="145"/>
      <c r="J31" s="2"/>
      <c r="K31" s="2"/>
      <c r="L31" s="2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</row>
    <row r="32" spans="1:27" ht="12.75" customHeight="1">
      <c r="E32" s="99"/>
      <c r="J32" s="2"/>
      <c r="K32" s="2"/>
      <c r="L32" s="2"/>
      <c r="M32" s="176"/>
      <c r="N32" s="176"/>
      <c r="O32" s="176"/>
      <c r="P32" s="176"/>
      <c r="Q32" s="176"/>
      <c r="R32" s="176"/>
      <c r="S32" s="176"/>
      <c r="T32" s="176"/>
      <c r="U32" s="176"/>
      <c r="V32" s="176"/>
      <c r="W32" s="176"/>
      <c r="X32" s="176"/>
      <c r="Y32" s="176"/>
    </row>
    <row r="33" spans="5:25" ht="12.75" customHeight="1">
      <c r="I33" s="176"/>
      <c r="J33" s="2"/>
      <c r="K33" s="2"/>
      <c r="L33" s="2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</row>
    <row r="34" spans="5:25" ht="12.75" customHeight="1">
      <c r="I34" s="176"/>
      <c r="J34" s="2"/>
      <c r="K34" s="2"/>
      <c r="L34" s="2"/>
      <c r="M34" s="176"/>
      <c r="N34" s="176"/>
      <c r="O34" s="176"/>
      <c r="P34" s="176"/>
      <c r="Q34" s="176"/>
      <c r="R34" s="176"/>
      <c r="S34" s="176"/>
      <c r="T34" s="176"/>
      <c r="U34" s="176"/>
      <c r="V34" s="176"/>
      <c r="W34" s="176"/>
    </row>
    <row r="35" spans="5:25" ht="12.75" customHeight="1">
      <c r="E35" s="101"/>
      <c r="J35" s="2"/>
      <c r="K35" s="2"/>
      <c r="L35" s="2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</row>
    <row r="36" spans="5:25" ht="12.75" customHeight="1">
      <c r="E36" s="101"/>
      <c r="J36" s="2"/>
      <c r="K36" s="2"/>
      <c r="L36" s="2"/>
      <c r="M36" s="176"/>
      <c r="N36" s="176"/>
      <c r="O36" s="176"/>
      <c r="P36" s="176"/>
      <c r="Q36" s="176"/>
      <c r="R36" s="176"/>
      <c r="S36" s="176"/>
      <c r="T36" s="176"/>
      <c r="U36" s="176"/>
      <c r="V36" s="176"/>
      <c r="W36" s="176"/>
      <c r="X36" s="176"/>
      <c r="Y36" s="176"/>
    </row>
    <row r="37" spans="5:25">
      <c r="E37" s="101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</row>
    <row r="38" spans="5:25"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</row>
    <row r="39" spans="5:25"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  <c r="Y39" s="176"/>
    </row>
    <row r="40" spans="5:25"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</row>
    <row r="41" spans="5:25"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  <c r="Y41" s="176"/>
    </row>
    <row r="42" spans="5:25"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</row>
    <row r="43" spans="5:25"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</row>
    <row r="44" spans="5:25"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</row>
    <row r="45" spans="5:25"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</row>
    <row r="46" spans="5:25"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</row>
    <row r="47" spans="5:25"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</row>
  </sheetData>
  <mergeCells count="6">
    <mergeCell ref="B1:H1"/>
    <mergeCell ref="B3:B4"/>
    <mergeCell ref="E3:F3"/>
    <mergeCell ref="G3:H3"/>
    <mergeCell ref="G2:H2"/>
    <mergeCell ref="C3:D3"/>
  </mergeCells>
  <printOptions horizontalCentered="1" verticalCentered="1"/>
  <pageMargins left="0.7" right="0.7" top="0.75" bottom="0.75" header="0.3" footer="0.3"/>
  <pageSetup paperSize="9" scale="70" orientation="landscape" r:id="rId1"/>
  <colBreaks count="1" manualBreakCount="1">
    <brk id="12" max="44" man="1"/>
  </colBreaks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7"/>
  <sheetViews>
    <sheetView rightToLeft="1" view="pageBreakPreview" topLeftCell="B2" zoomScale="85" zoomScaleSheetLayoutView="85" workbookViewId="0">
      <selection activeCell="C7" sqref="C7:L26"/>
    </sheetView>
  </sheetViews>
  <sheetFormatPr defaultColWidth="9.140625" defaultRowHeight="21.95" customHeight="1"/>
  <cols>
    <col min="1" max="2" width="5.140625" style="13" customWidth="1"/>
    <col min="3" max="3" width="37.42578125" style="44" customWidth="1"/>
    <col min="4" max="4" width="8.28515625" style="13" customWidth="1"/>
    <col min="5" max="5" width="23.85546875" style="13" customWidth="1"/>
    <col min="6" max="6" width="10.140625" style="13" customWidth="1"/>
    <col min="7" max="7" width="12.85546875" style="13" customWidth="1"/>
    <col min="8" max="8" width="8.5703125" style="13" customWidth="1"/>
    <col min="9" max="9" width="6.85546875" style="13" customWidth="1"/>
    <col min="10" max="10" width="16.85546875" style="13" customWidth="1"/>
    <col min="11" max="11" width="9.5703125" style="13" customWidth="1"/>
    <col min="12" max="12" width="32.140625" style="13" customWidth="1"/>
    <col min="13" max="13" width="0.42578125" style="13" customWidth="1"/>
    <col min="14" max="14" width="1.28515625" style="13" hidden="1" customWidth="1"/>
    <col min="15" max="18" width="9.140625" style="13" hidden="1" customWidth="1"/>
    <col min="19" max="16384" width="9.140625" style="13"/>
  </cols>
  <sheetData>
    <row r="2" spans="2:23" ht="20.25" customHeight="1"/>
    <row r="3" spans="2:23" ht="5.25" hidden="1" customHeight="1"/>
    <row r="4" spans="2:23" ht="12" hidden="1" customHeight="1"/>
    <row r="5" spans="2:23" ht="38.25" hidden="1" customHeight="1"/>
    <row r="6" spans="2:23" ht="26.25" customHeight="1">
      <c r="C6" s="445" t="s">
        <v>225</v>
      </c>
      <c r="D6" s="445"/>
      <c r="E6" s="445"/>
      <c r="F6" s="445"/>
      <c r="G6" s="445"/>
      <c r="H6" s="445"/>
      <c r="I6" s="445"/>
      <c r="J6" s="445"/>
      <c r="K6" s="445"/>
      <c r="L6" s="445"/>
      <c r="V6" s="64"/>
      <c r="W6" s="64"/>
    </row>
    <row r="7" spans="2:23" ht="21.95" customHeight="1" thickBot="1">
      <c r="C7" s="464" t="s">
        <v>130</v>
      </c>
      <c r="D7" s="464"/>
      <c r="E7" s="32"/>
      <c r="F7" s="32"/>
      <c r="G7" s="32"/>
      <c r="H7" s="32"/>
      <c r="I7" s="32"/>
      <c r="J7" s="32"/>
      <c r="K7" s="30"/>
      <c r="L7" s="390" t="s">
        <v>84</v>
      </c>
    </row>
    <row r="8" spans="2:23" ht="21.95" customHeight="1" thickTop="1">
      <c r="C8" s="466" t="s">
        <v>35</v>
      </c>
      <c r="D8" s="454" t="s">
        <v>113</v>
      </c>
      <c r="E8" s="454"/>
      <c r="F8" s="454" t="s">
        <v>227</v>
      </c>
      <c r="G8" s="454"/>
      <c r="H8" s="375"/>
      <c r="I8" s="454" t="s">
        <v>226</v>
      </c>
      <c r="J8" s="454"/>
      <c r="K8" s="454" t="s">
        <v>69</v>
      </c>
      <c r="L8" s="454"/>
      <c r="M8" s="16"/>
      <c r="N8" s="16"/>
      <c r="O8" s="16"/>
      <c r="P8" s="16"/>
      <c r="Q8" s="16"/>
      <c r="R8" s="16"/>
    </row>
    <row r="9" spans="2:23" ht="21.95" customHeight="1" thickBot="1">
      <c r="C9" s="467"/>
      <c r="D9" s="374" t="s">
        <v>68</v>
      </c>
      <c r="E9" s="374" t="s">
        <v>9</v>
      </c>
      <c r="F9" s="374" t="s">
        <v>8</v>
      </c>
      <c r="G9" s="374" t="s">
        <v>9</v>
      </c>
      <c r="H9" s="374"/>
      <c r="I9" s="374" t="s">
        <v>8</v>
      </c>
      <c r="J9" s="374" t="s">
        <v>9</v>
      </c>
      <c r="K9" s="374" t="s">
        <v>68</v>
      </c>
      <c r="L9" s="374" t="s">
        <v>67</v>
      </c>
      <c r="M9" s="16"/>
      <c r="N9" s="16"/>
      <c r="O9" s="16"/>
      <c r="P9" s="16"/>
      <c r="Q9" s="16"/>
      <c r="R9" s="16"/>
      <c r="V9" s="20"/>
      <c r="W9" s="64"/>
    </row>
    <row r="10" spans="2:23" ht="21.95" customHeight="1" thickTop="1">
      <c r="C10" s="125" t="s">
        <v>54</v>
      </c>
      <c r="D10" s="69">
        <v>1</v>
      </c>
      <c r="E10" s="69">
        <v>1444000</v>
      </c>
      <c r="F10" s="69">
        <v>0</v>
      </c>
      <c r="G10" s="69">
        <v>0</v>
      </c>
      <c r="H10" s="154"/>
      <c r="I10" s="69">
        <v>0</v>
      </c>
      <c r="J10" s="69">
        <v>0</v>
      </c>
      <c r="K10" s="69">
        <f>D10+F10+I10</f>
        <v>1</v>
      </c>
      <c r="L10" s="69">
        <f>E10+G10+J10</f>
        <v>1444000</v>
      </c>
      <c r="M10" s="16"/>
      <c r="N10" s="16"/>
      <c r="O10" s="16"/>
      <c r="P10" s="16"/>
      <c r="Q10" s="16"/>
      <c r="R10" s="16"/>
      <c r="V10" s="20"/>
      <c r="W10" s="64"/>
    </row>
    <row r="11" spans="2:23" ht="21.95" customHeight="1">
      <c r="C11" s="125" t="s">
        <v>187</v>
      </c>
      <c r="D11" s="69">
        <v>0</v>
      </c>
      <c r="E11" s="69">
        <v>0</v>
      </c>
      <c r="F11" s="69">
        <v>0</v>
      </c>
      <c r="G11" s="69">
        <v>0</v>
      </c>
      <c r="H11" s="154"/>
      <c r="I11" s="69">
        <v>1</v>
      </c>
      <c r="J11" s="69">
        <v>55500</v>
      </c>
      <c r="K11" s="69">
        <f t="shared" ref="K11:K25" si="0">D11+F11+I11</f>
        <v>1</v>
      </c>
      <c r="L11" s="69">
        <f t="shared" ref="L11:L25" si="1">E11+G11+J11</f>
        <v>55500</v>
      </c>
      <c r="M11" s="16"/>
      <c r="N11" s="16"/>
      <c r="O11" s="16"/>
      <c r="P11" s="16"/>
      <c r="Q11" s="16"/>
      <c r="R11" s="16"/>
      <c r="V11" s="20"/>
      <c r="W11" s="64"/>
    </row>
    <row r="12" spans="2:23" s="20" customFormat="1" ht="26.25" customHeight="1">
      <c r="B12" s="16"/>
      <c r="C12" s="69" t="s">
        <v>21</v>
      </c>
      <c r="D12" s="121">
        <v>134</v>
      </c>
      <c r="E12" s="121">
        <v>1277683277</v>
      </c>
      <c r="F12" s="121">
        <v>1</v>
      </c>
      <c r="G12" s="121">
        <v>3655601</v>
      </c>
      <c r="H12" s="121"/>
      <c r="I12" s="121">
        <v>1</v>
      </c>
      <c r="J12" s="121">
        <v>10198380</v>
      </c>
      <c r="K12" s="69">
        <f t="shared" si="0"/>
        <v>136</v>
      </c>
      <c r="L12" s="69">
        <f t="shared" si="1"/>
        <v>1291537258</v>
      </c>
      <c r="M12" s="16"/>
      <c r="N12" s="16"/>
      <c r="O12" s="16"/>
      <c r="P12" s="16"/>
      <c r="Q12" s="16"/>
      <c r="R12" s="16"/>
      <c r="W12" s="127"/>
    </row>
    <row r="13" spans="2:23" s="20" customFormat="1" ht="26.25" customHeight="1">
      <c r="B13" s="16"/>
      <c r="C13" s="69" t="s">
        <v>139</v>
      </c>
      <c r="D13" s="121">
        <v>2</v>
      </c>
      <c r="E13" s="121">
        <v>2613668</v>
      </c>
      <c r="F13" s="121">
        <v>0</v>
      </c>
      <c r="G13" s="121">
        <v>0</v>
      </c>
      <c r="H13" s="121"/>
      <c r="I13" s="121">
        <v>0</v>
      </c>
      <c r="J13" s="121">
        <v>0</v>
      </c>
      <c r="K13" s="69">
        <f t="shared" si="0"/>
        <v>2</v>
      </c>
      <c r="L13" s="69">
        <f t="shared" si="1"/>
        <v>2613668</v>
      </c>
      <c r="M13" s="16"/>
      <c r="N13" s="16"/>
      <c r="O13" s="16"/>
      <c r="P13" s="16"/>
      <c r="Q13" s="16"/>
      <c r="R13" s="16"/>
      <c r="W13" s="127"/>
    </row>
    <row r="14" spans="2:23" s="20" customFormat="1" ht="26.25" customHeight="1">
      <c r="B14" s="16"/>
      <c r="C14" s="69" t="s">
        <v>22</v>
      </c>
      <c r="D14" s="121">
        <v>29</v>
      </c>
      <c r="E14" s="121">
        <v>998993428</v>
      </c>
      <c r="F14" s="121">
        <v>0</v>
      </c>
      <c r="G14" s="121">
        <v>0</v>
      </c>
      <c r="H14" s="121"/>
      <c r="I14" s="121">
        <v>0</v>
      </c>
      <c r="J14" s="121">
        <v>0</v>
      </c>
      <c r="K14" s="69">
        <f t="shared" si="0"/>
        <v>29</v>
      </c>
      <c r="L14" s="69">
        <f t="shared" si="1"/>
        <v>998993428</v>
      </c>
      <c r="M14" s="16"/>
      <c r="N14" s="16"/>
      <c r="O14" s="16"/>
      <c r="P14" s="16"/>
      <c r="Q14" s="16"/>
      <c r="R14" s="16"/>
      <c r="W14" s="127"/>
    </row>
    <row r="15" spans="2:23" s="16" customFormat="1" ht="21.95" customHeight="1">
      <c r="C15" s="69" t="s">
        <v>19</v>
      </c>
      <c r="D15" s="121">
        <v>20</v>
      </c>
      <c r="E15" s="121">
        <v>78323248</v>
      </c>
      <c r="F15" s="121">
        <v>0</v>
      </c>
      <c r="G15" s="121">
        <v>0</v>
      </c>
      <c r="H15" s="121"/>
      <c r="I15" s="121">
        <v>0</v>
      </c>
      <c r="J15" s="121">
        <v>0</v>
      </c>
      <c r="K15" s="69">
        <f t="shared" si="0"/>
        <v>20</v>
      </c>
      <c r="L15" s="69">
        <f t="shared" si="1"/>
        <v>78323248</v>
      </c>
      <c r="W15" s="126"/>
    </row>
    <row r="16" spans="2:23" s="20" customFormat="1" ht="26.25" customHeight="1">
      <c r="B16" s="16"/>
      <c r="C16" s="69" t="s">
        <v>42</v>
      </c>
      <c r="D16" s="121">
        <v>3</v>
      </c>
      <c r="E16" s="121">
        <v>5476596</v>
      </c>
      <c r="F16" s="121">
        <v>0</v>
      </c>
      <c r="G16" s="121">
        <v>0</v>
      </c>
      <c r="H16" s="121"/>
      <c r="I16" s="121">
        <v>0</v>
      </c>
      <c r="J16" s="121">
        <v>0</v>
      </c>
      <c r="K16" s="69">
        <f t="shared" si="0"/>
        <v>3</v>
      </c>
      <c r="L16" s="69">
        <f t="shared" si="1"/>
        <v>5476596</v>
      </c>
      <c r="M16" s="16"/>
      <c r="N16" s="16"/>
      <c r="O16" s="16"/>
      <c r="P16" s="16"/>
      <c r="Q16" s="16"/>
      <c r="R16" s="16"/>
      <c r="V16" s="16"/>
    </row>
    <row r="17" spans="2:18" s="16" customFormat="1" ht="22.5" customHeight="1">
      <c r="C17" s="69" t="s">
        <v>137</v>
      </c>
      <c r="D17" s="121">
        <v>3</v>
      </c>
      <c r="E17" s="121">
        <v>186344861</v>
      </c>
      <c r="F17" s="121">
        <v>0</v>
      </c>
      <c r="G17" s="121">
        <v>0</v>
      </c>
      <c r="H17" s="121"/>
      <c r="I17" s="121">
        <v>0</v>
      </c>
      <c r="J17" s="121">
        <v>0</v>
      </c>
      <c r="K17" s="69">
        <f t="shared" si="0"/>
        <v>3</v>
      </c>
      <c r="L17" s="69">
        <f t="shared" si="1"/>
        <v>186344861</v>
      </c>
    </row>
    <row r="18" spans="2:18" ht="24" customHeight="1">
      <c r="B18" s="16"/>
      <c r="C18" s="69" t="s">
        <v>136</v>
      </c>
      <c r="D18" s="121">
        <v>2</v>
      </c>
      <c r="E18" s="121">
        <v>8636792</v>
      </c>
      <c r="F18" s="121">
        <v>0</v>
      </c>
      <c r="G18" s="121">
        <v>0</v>
      </c>
      <c r="H18" s="121"/>
      <c r="I18" s="121">
        <v>0</v>
      </c>
      <c r="J18" s="121">
        <v>0</v>
      </c>
      <c r="K18" s="69">
        <f t="shared" si="0"/>
        <v>2</v>
      </c>
      <c r="L18" s="69">
        <f t="shared" si="1"/>
        <v>8636792</v>
      </c>
      <c r="M18" s="16"/>
      <c r="N18" s="16"/>
      <c r="O18" s="16"/>
      <c r="P18" s="16"/>
      <c r="Q18" s="16"/>
      <c r="R18" s="16"/>
    </row>
    <row r="19" spans="2:18" ht="24" customHeight="1">
      <c r="B19" s="16"/>
      <c r="C19" s="69" t="s">
        <v>20</v>
      </c>
      <c r="D19" s="121">
        <v>2</v>
      </c>
      <c r="E19" s="121">
        <v>5493780</v>
      </c>
      <c r="F19" s="121">
        <v>0</v>
      </c>
      <c r="G19" s="121">
        <v>0</v>
      </c>
      <c r="H19" s="121"/>
      <c r="I19" s="121">
        <v>0</v>
      </c>
      <c r="J19" s="121">
        <v>0</v>
      </c>
      <c r="K19" s="69">
        <f t="shared" si="0"/>
        <v>2</v>
      </c>
      <c r="L19" s="69">
        <f t="shared" si="1"/>
        <v>5493780</v>
      </c>
      <c r="M19" s="16"/>
      <c r="N19" s="16"/>
      <c r="O19" s="16"/>
      <c r="P19" s="16"/>
      <c r="Q19" s="16"/>
      <c r="R19" s="16"/>
    </row>
    <row r="20" spans="2:18" s="16" customFormat="1" ht="21" customHeight="1">
      <c r="C20" s="69" t="s">
        <v>62</v>
      </c>
      <c r="D20" s="121">
        <v>1</v>
      </c>
      <c r="E20" s="121">
        <v>665108</v>
      </c>
      <c r="F20" s="121">
        <v>0</v>
      </c>
      <c r="G20" s="121">
        <v>0</v>
      </c>
      <c r="H20" s="121"/>
      <c r="I20" s="121">
        <v>0</v>
      </c>
      <c r="J20" s="121">
        <v>0</v>
      </c>
      <c r="K20" s="69">
        <f t="shared" si="0"/>
        <v>1</v>
      </c>
      <c r="L20" s="69">
        <f t="shared" si="1"/>
        <v>665108</v>
      </c>
    </row>
    <row r="21" spans="2:18" ht="24" customHeight="1">
      <c r="B21" s="16"/>
      <c r="C21" s="69" t="s">
        <v>167</v>
      </c>
      <c r="D21" s="121">
        <v>2</v>
      </c>
      <c r="E21" s="121">
        <v>153312725</v>
      </c>
      <c r="F21" s="121">
        <v>0</v>
      </c>
      <c r="G21" s="121">
        <v>0</v>
      </c>
      <c r="H21" s="121"/>
      <c r="I21" s="121">
        <v>0</v>
      </c>
      <c r="J21" s="121">
        <v>0</v>
      </c>
      <c r="K21" s="69">
        <f t="shared" si="0"/>
        <v>2</v>
      </c>
      <c r="L21" s="69">
        <f t="shared" si="1"/>
        <v>153312725</v>
      </c>
      <c r="M21" s="16"/>
      <c r="N21" s="16"/>
      <c r="O21" s="16"/>
      <c r="P21" s="16"/>
      <c r="Q21" s="16"/>
      <c r="R21" s="16"/>
    </row>
    <row r="22" spans="2:18" s="16" customFormat="1" ht="28.5" customHeight="1">
      <c r="C22" s="69" t="s">
        <v>17</v>
      </c>
      <c r="D22" s="121">
        <v>8</v>
      </c>
      <c r="E22" s="121">
        <v>75365806</v>
      </c>
      <c r="F22" s="121">
        <v>0</v>
      </c>
      <c r="G22" s="121">
        <v>0</v>
      </c>
      <c r="H22" s="121"/>
      <c r="I22" s="121">
        <v>0</v>
      </c>
      <c r="J22" s="121">
        <v>0</v>
      </c>
      <c r="K22" s="69">
        <f t="shared" si="0"/>
        <v>8</v>
      </c>
      <c r="L22" s="69">
        <f t="shared" si="1"/>
        <v>75365806</v>
      </c>
    </row>
    <row r="23" spans="2:18" s="16" customFormat="1" ht="28.5" customHeight="1">
      <c r="C23" s="69" t="s">
        <v>63</v>
      </c>
      <c r="D23" s="121">
        <v>2</v>
      </c>
      <c r="E23" s="121">
        <v>3238166</v>
      </c>
      <c r="F23" s="121">
        <v>0</v>
      </c>
      <c r="G23" s="121">
        <v>0</v>
      </c>
      <c r="H23" s="121"/>
      <c r="I23" s="121">
        <v>0</v>
      </c>
      <c r="J23" s="121">
        <v>0</v>
      </c>
      <c r="K23" s="69">
        <f t="shared" si="0"/>
        <v>2</v>
      </c>
      <c r="L23" s="69">
        <f t="shared" si="1"/>
        <v>3238166</v>
      </c>
    </row>
    <row r="24" spans="2:18" s="16" customFormat="1" ht="28.5" customHeight="1">
      <c r="C24" s="69" t="s">
        <v>237</v>
      </c>
      <c r="D24" s="121">
        <v>1</v>
      </c>
      <c r="E24" s="121">
        <v>8778196</v>
      </c>
      <c r="F24" s="121">
        <v>0</v>
      </c>
      <c r="G24" s="121">
        <v>0</v>
      </c>
      <c r="H24" s="121"/>
      <c r="I24" s="121">
        <v>0</v>
      </c>
      <c r="J24" s="121">
        <v>0</v>
      </c>
      <c r="K24" s="69">
        <f t="shared" si="0"/>
        <v>1</v>
      </c>
      <c r="L24" s="69">
        <f t="shared" si="1"/>
        <v>8778196</v>
      </c>
    </row>
    <row r="25" spans="2:18" s="16" customFormat="1" ht="28.5" customHeight="1" thickBot="1">
      <c r="C25" s="200" t="s">
        <v>245</v>
      </c>
      <c r="D25" s="160">
        <v>197</v>
      </c>
      <c r="E25" s="160">
        <v>1395596416</v>
      </c>
      <c r="F25" s="160">
        <v>0</v>
      </c>
      <c r="G25" s="160">
        <v>0</v>
      </c>
      <c r="H25" s="160"/>
      <c r="I25" s="160">
        <v>6</v>
      </c>
      <c r="J25" s="160">
        <v>537482716</v>
      </c>
      <c r="K25" s="200">
        <f t="shared" si="0"/>
        <v>203</v>
      </c>
      <c r="L25" s="200">
        <f t="shared" si="1"/>
        <v>1933079132</v>
      </c>
    </row>
    <row r="26" spans="2:18" s="16" customFormat="1" ht="26.25" customHeight="1" thickBot="1">
      <c r="C26" s="295" t="s">
        <v>0</v>
      </c>
      <c r="D26" s="181">
        <f>SUM(D10:D25)</f>
        <v>407</v>
      </c>
      <c r="E26" s="181">
        <f>SUM(E10:E25)</f>
        <v>4201966067</v>
      </c>
      <c r="F26" s="181">
        <f>SUM(F10:F25)</f>
        <v>1</v>
      </c>
      <c r="G26" s="181">
        <f>SUM(G10:G25)</f>
        <v>3655601</v>
      </c>
      <c r="H26" s="181"/>
      <c r="I26" s="181">
        <f>SUM(I10:I25)</f>
        <v>8</v>
      </c>
      <c r="J26" s="181">
        <f>SUM(J10:J25)</f>
        <v>547736596</v>
      </c>
      <c r="K26" s="181">
        <f>SUM(K10:K25)</f>
        <v>416</v>
      </c>
      <c r="L26" s="181">
        <f>SUM(L10:L25)</f>
        <v>4753358264</v>
      </c>
    </row>
    <row r="27" spans="2:18" ht="33.75" customHeight="1"/>
  </sheetData>
  <mergeCells count="7">
    <mergeCell ref="C6:L6"/>
    <mergeCell ref="C7:D7"/>
    <mergeCell ref="D8:E8"/>
    <mergeCell ref="K8:L8"/>
    <mergeCell ref="C8:C9"/>
    <mergeCell ref="I8:J8"/>
    <mergeCell ref="F8:G8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4" orientation="landscape" r:id="rId1"/>
  <headerFooter>
    <oddFooter>&amp;C&amp;14 22</oddFooter>
  </headerFooter>
  <colBreaks count="1" manualBreakCount="1">
    <brk id="12" max="2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"/>
  <sheetViews>
    <sheetView rightToLeft="1" view="pageBreakPreview" zoomScale="87" zoomScaleSheetLayoutView="87" workbookViewId="0">
      <selection activeCell="A5" sqref="A5:G13"/>
    </sheetView>
  </sheetViews>
  <sheetFormatPr defaultColWidth="9.140625" defaultRowHeight="21.95" customHeight="1"/>
  <cols>
    <col min="1" max="1" width="27.7109375" style="48" customWidth="1"/>
    <col min="2" max="2" width="8.5703125" style="30" customWidth="1"/>
    <col min="3" max="3" width="16.85546875" style="30" customWidth="1"/>
    <col min="4" max="4" width="9.85546875" style="30" customWidth="1"/>
    <col min="5" max="5" width="14.85546875" style="30" customWidth="1"/>
    <col min="6" max="6" width="9.42578125" style="30" customWidth="1"/>
    <col min="7" max="7" width="20.85546875" style="30" customWidth="1"/>
    <col min="8" max="8" width="9.140625" style="30" customWidth="1"/>
    <col min="9" max="16384" width="9.140625" style="30"/>
  </cols>
  <sheetData>
    <row r="2" spans="1:8" ht="21.75" hidden="1" customHeight="1"/>
    <row r="3" spans="1:8" ht="45.75" hidden="1" customHeight="1"/>
    <row r="4" spans="1:8" ht="39" customHeight="1">
      <c r="A4" s="445" t="s">
        <v>224</v>
      </c>
      <c r="B4" s="445"/>
      <c r="C4" s="445"/>
      <c r="D4" s="445"/>
      <c r="E4" s="445"/>
      <c r="F4" s="445"/>
      <c r="G4" s="445"/>
    </row>
    <row r="5" spans="1:8" ht="21.95" customHeight="1" thickBot="1">
      <c r="A5" s="464" t="s">
        <v>131</v>
      </c>
      <c r="B5" s="464"/>
      <c r="C5" s="32"/>
      <c r="D5" s="32"/>
      <c r="E5" s="32"/>
      <c r="G5" s="10" t="s">
        <v>36</v>
      </c>
      <c r="H5" s="15"/>
    </row>
    <row r="6" spans="1:8" ht="21.95" customHeight="1" thickTop="1">
      <c r="A6" s="486" t="s">
        <v>13</v>
      </c>
      <c r="B6" s="503" t="s">
        <v>207</v>
      </c>
      <c r="C6" s="503"/>
      <c r="D6" s="503" t="s">
        <v>151</v>
      </c>
      <c r="E6" s="503"/>
      <c r="F6" s="503" t="s">
        <v>71</v>
      </c>
      <c r="G6" s="503"/>
    </row>
    <row r="7" spans="1:8" ht="21.95" customHeight="1" thickBot="1">
      <c r="A7" s="487"/>
      <c r="B7" s="194" t="s">
        <v>8</v>
      </c>
      <c r="C7" s="194" t="s">
        <v>67</v>
      </c>
      <c r="D7" s="194" t="s">
        <v>8</v>
      </c>
      <c r="E7" s="194" t="s">
        <v>9</v>
      </c>
      <c r="F7" s="194" t="s">
        <v>68</v>
      </c>
      <c r="G7" s="194" t="s">
        <v>86</v>
      </c>
    </row>
    <row r="8" spans="1:8" ht="21.95" customHeight="1" thickTop="1">
      <c r="A8" s="125" t="s">
        <v>173</v>
      </c>
      <c r="B8" s="137">
        <v>0</v>
      </c>
      <c r="C8" s="121">
        <v>0</v>
      </c>
      <c r="D8" s="121">
        <v>2</v>
      </c>
      <c r="E8" s="121">
        <v>15640000</v>
      </c>
      <c r="F8" s="121">
        <f>B8+D8</f>
        <v>2</v>
      </c>
      <c r="G8" s="121">
        <f>C8+E8</f>
        <v>15640000</v>
      </c>
    </row>
    <row r="9" spans="1:8" s="73" customFormat="1" ht="21.95" customHeight="1">
      <c r="A9" s="125" t="s">
        <v>181</v>
      </c>
      <c r="B9" s="137">
        <v>1</v>
      </c>
      <c r="C9" s="121">
        <v>25665</v>
      </c>
      <c r="D9" s="121">
        <v>0</v>
      </c>
      <c r="E9" s="121">
        <v>0</v>
      </c>
      <c r="F9" s="121">
        <f t="shared" ref="F9:F11" si="0">B9+D9</f>
        <v>1</v>
      </c>
      <c r="G9" s="121">
        <f t="shared" ref="G9:G11" si="1">C9+E9</f>
        <v>25665</v>
      </c>
    </row>
    <row r="10" spans="1:8" s="173" customFormat="1" ht="21.95" customHeight="1">
      <c r="A10" s="125" t="s">
        <v>136</v>
      </c>
      <c r="B10" s="137">
        <v>1</v>
      </c>
      <c r="C10" s="121">
        <v>1643445</v>
      </c>
      <c r="D10" s="121">
        <v>0</v>
      </c>
      <c r="E10" s="121">
        <v>0</v>
      </c>
      <c r="F10" s="121">
        <f t="shared" si="0"/>
        <v>1</v>
      </c>
      <c r="G10" s="121">
        <f t="shared" si="1"/>
        <v>1643445</v>
      </c>
      <c r="H10" s="73"/>
    </row>
    <row r="11" spans="1:8" s="173" customFormat="1" ht="21.95" customHeight="1" thickBot="1">
      <c r="A11" s="135" t="s">
        <v>237</v>
      </c>
      <c r="B11" s="134">
        <v>126</v>
      </c>
      <c r="C11" s="60">
        <v>2115068169</v>
      </c>
      <c r="D11" s="60">
        <v>11</v>
      </c>
      <c r="E11" s="60">
        <v>6863459</v>
      </c>
      <c r="F11" s="121">
        <f t="shared" si="0"/>
        <v>137</v>
      </c>
      <c r="G11" s="121">
        <f t="shared" si="1"/>
        <v>2121931628</v>
      </c>
      <c r="H11" s="73"/>
    </row>
    <row r="12" spans="1:8" s="73" customFormat="1" ht="21.95" customHeight="1" thickBot="1">
      <c r="A12" s="218" t="s">
        <v>0</v>
      </c>
      <c r="B12" s="219">
        <f t="shared" ref="B12:G12" si="2">SUM(B8:B11)</f>
        <v>128</v>
      </c>
      <c r="C12" s="220">
        <f t="shared" si="2"/>
        <v>2116737279</v>
      </c>
      <c r="D12" s="220">
        <f t="shared" si="2"/>
        <v>13</v>
      </c>
      <c r="E12" s="220">
        <f t="shared" si="2"/>
        <v>22503459</v>
      </c>
      <c r="F12" s="220">
        <f t="shared" si="2"/>
        <v>141</v>
      </c>
      <c r="G12" s="220">
        <f t="shared" si="2"/>
        <v>2139240738</v>
      </c>
    </row>
    <row r="13" spans="1:8" ht="21.95" customHeight="1" thickTop="1"/>
  </sheetData>
  <mergeCells count="6">
    <mergeCell ref="A5:B5"/>
    <mergeCell ref="A6:A7"/>
    <mergeCell ref="F6:G6"/>
    <mergeCell ref="A4:G4"/>
    <mergeCell ref="D6:E6"/>
    <mergeCell ref="B6:C6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6"/>
  <sheetViews>
    <sheetView rightToLeft="1" view="pageBreakPreview" zoomScale="87" zoomScaleSheetLayoutView="87" workbookViewId="0">
      <selection activeCell="B6" sqref="B6:J15"/>
    </sheetView>
  </sheetViews>
  <sheetFormatPr defaultColWidth="9.140625" defaultRowHeight="21.95" customHeight="1"/>
  <cols>
    <col min="1" max="1" width="2.5703125" style="13" customWidth="1"/>
    <col min="2" max="2" width="22.85546875" style="44" customWidth="1"/>
    <col min="3" max="3" width="8.140625" style="13" customWidth="1"/>
    <col min="4" max="4" width="14.85546875" style="13" customWidth="1"/>
    <col min="5" max="5" width="16.7109375" style="13" customWidth="1"/>
    <col min="6" max="6" width="20.42578125" style="13" customWidth="1"/>
    <col min="7" max="7" width="9.85546875" style="13" customWidth="1"/>
    <col min="8" max="8" width="16.85546875" style="13" customWidth="1"/>
    <col min="9" max="9" width="10.85546875" style="13" customWidth="1"/>
    <col min="10" max="10" width="18.85546875" style="13" customWidth="1"/>
    <col min="11" max="16384" width="9.140625" style="13"/>
  </cols>
  <sheetData>
    <row r="3" spans="2:12" ht="21.75" hidden="1" customHeight="1"/>
    <row r="4" spans="2:12" ht="45.75" hidden="1" customHeight="1"/>
    <row r="5" spans="2:12" ht="27" customHeight="1">
      <c r="B5" s="445" t="s">
        <v>209</v>
      </c>
      <c r="C5" s="445"/>
      <c r="D5" s="445"/>
      <c r="E5" s="445"/>
      <c r="F5" s="445"/>
      <c r="G5" s="445"/>
      <c r="H5" s="445"/>
      <c r="I5" s="445"/>
      <c r="J5" s="445"/>
    </row>
    <row r="6" spans="2:12" ht="21.95" customHeight="1" thickBot="1">
      <c r="B6" s="377" t="s">
        <v>131</v>
      </c>
      <c r="C6" s="9"/>
      <c r="D6" s="9"/>
      <c r="E6" s="9"/>
      <c r="F6" s="9"/>
      <c r="G6" s="9"/>
      <c r="H6" s="9"/>
      <c r="I6" s="30"/>
      <c r="J6" s="10" t="s">
        <v>36</v>
      </c>
      <c r="K6" s="29"/>
    </row>
    <row r="7" spans="2:12" ht="21.95" customHeight="1" thickTop="1">
      <c r="B7" s="466" t="s">
        <v>13</v>
      </c>
      <c r="C7" s="454" t="s">
        <v>102</v>
      </c>
      <c r="D7" s="454"/>
      <c r="E7" s="454" t="s">
        <v>76</v>
      </c>
      <c r="F7" s="454"/>
      <c r="G7" s="444" t="s">
        <v>208</v>
      </c>
      <c r="H7" s="444"/>
      <c r="I7" s="444" t="s">
        <v>71</v>
      </c>
      <c r="J7" s="444"/>
    </row>
    <row r="8" spans="2:12" ht="21" customHeight="1" thickBot="1">
      <c r="B8" s="467"/>
      <c r="C8" s="221" t="s">
        <v>8</v>
      </c>
      <c r="D8" s="221" t="s">
        <v>9</v>
      </c>
      <c r="E8" s="221" t="s">
        <v>74</v>
      </c>
      <c r="F8" s="186" t="s">
        <v>9</v>
      </c>
      <c r="G8" s="186" t="s">
        <v>8</v>
      </c>
      <c r="H8" s="186" t="s">
        <v>82</v>
      </c>
      <c r="I8" s="186" t="s">
        <v>8</v>
      </c>
      <c r="J8" s="186" t="s">
        <v>82</v>
      </c>
    </row>
    <row r="9" spans="2:12" ht="21" customHeight="1" thickTop="1">
      <c r="B9" s="125" t="s">
        <v>17</v>
      </c>
      <c r="C9" s="121">
        <v>1</v>
      </c>
      <c r="D9" s="121">
        <v>4997000</v>
      </c>
      <c r="E9" s="243">
        <v>0</v>
      </c>
      <c r="F9" s="121">
        <v>0</v>
      </c>
      <c r="G9" s="246">
        <v>0</v>
      </c>
      <c r="H9" s="246">
        <v>0</v>
      </c>
      <c r="I9" s="222">
        <f>C9+E9+G9</f>
        <v>1</v>
      </c>
      <c r="J9" s="222">
        <f>D9+F9+H9</f>
        <v>4997000</v>
      </c>
    </row>
    <row r="10" spans="2:12" ht="23.25" customHeight="1">
      <c r="B10" s="125" t="s">
        <v>136</v>
      </c>
      <c r="C10" s="121">
        <v>5</v>
      </c>
      <c r="D10" s="121">
        <v>5417474</v>
      </c>
      <c r="E10" s="243">
        <v>0</v>
      </c>
      <c r="F10" s="121">
        <v>0</v>
      </c>
      <c r="G10" s="137">
        <v>0</v>
      </c>
      <c r="H10" s="137">
        <v>0</v>
      </c>
      <c r="I10" s="121">
        <f t="shared" ref="I10:I14" si="0">C10+E10+G10</f>
        <v>5</v>
      </c>
      <c r="J10" s="121">
        <f t="shared" ref="J10:J14" si="1">D10+F10+H10</f>
        <v>5417474</v>
      </c>
    </row>
    <row r="11" spans="2:12" ht="23.25" customHeight="1">
      <c r="B11" s="125" t="s">
        <v>20</v>
      </c>
      <c r="C11" s="121">
        <v>2</v>
      </c>
      <c r="D11" s="121">
        <v>107674101</v>
      </c>
      <c r="E11" s="243">
        <v>0</v>
      </c>
      <c r="F11" s="121">
        <v>0</v>
      </c>
      <c r="G11" s="137">
        <v>0</v>
      </c>
      <c r="H11" s="137">
        <v>0</v>
      </c>
      <c r="I11" s="121">
        <f t="shared" si="0"/>
        <v>2</v>
      </c>
      <c r="J11" s="121">
        <f t="shared" si="1"/>
        <v>107674101</v>
      </c>
    </row>
    <row r="12" spans="2:12" ht="23.25" customHeight="1">
      <c r="B12" s="125" t="s">
        <v>137</v>
      </c>
      <c r="C12" s="121">
        <v>1</v>
      </c>
      <c r="D12" s="121">
        <v>2730400</v>
      </c>
      <c r="E12" s="243">
        <v>0</v>
      </c>
      <c r="F12" s="121">
        <v>0</v>
      </c>
      <c r="G12" s="121">
        <v>0</v>
      </c>
      <c r="H12" s="121">
        <v>0</v>
      </c>
      <c r="I12" s="121">
        <f t="shared" si="0"/>
        <v>1</v>
      </c>
      <c r="J12" s="121">
        <f t="shared" si="1"/>
        <v>2730400</v>
      </c>
    </row>
    <row r="13" spans="2:12" ht="23.25" customHeight="1">
      <c r="B13" s="125" t="s">
        <v>237</v>
      </c>
      <c r="C13" s="121">
        <v>4</v>
      </c>
      <c r="D13" s="121">
        <v>24957394</v>
      </c>
      <c r="E13" s="243">
        <v>0</v>
      </c>
      <c r="F13" s="121">
        <v>0</v>
      </c>
      <c r="G13" s="121">
        <v>0</v>
      </c>
      <c r="H13" s="121">
        <v>0</v>
      </c>
      <c r="I13" s="121">
        <f t="shared" si="0"/>
        <v>4</v>
      </c>
      <c r="J13" s="121">
        <f t="shared" si="1"/>
        <v>24957394</v>
      </c>
    </row>
    <row r="14" spans="2:12" ht="24.75" customHeight="1" thickBot="1">
      <c r="B14" s="135" t="s">
        <v>173</v>
      </c>
      <c r="C14" s="60">
        <v>0</v>
      </c>
      <c r="D14" s="60">
        <v>0</v>
      </c>
      <c r="E14" s="244">
        <v>7</v>
      </c>
      <c r="F14" s="60">
        <v>1085126212</v>
      </c>
      <c r="G14" s="60">
        <v>116</v>
      </c>
      <c r="H14" s="134">
        <v>537444167</v>
      </c>
      <c r="I14" s="121">
        <f t="shared" si="0"/>
        <v>123</v>
      </c>
      <c r="J14" s="247">
        <f t="shared" si="1"/>
        <v>1622570379</v>
      </c>
    </row>
    <row r="15" spans="2:12" ht="24" customHeight="1" thickBot="1">
      <c r="B15" s="218"/>
      <c r="C15" s="220">
        <f t="shared" ref="C15:J15" si="2">SUM(C9:C14)</f>
        <v>13</v>
      </c>
      <c r="D15" s="220">
        <f t="shared" si="2"/>
        <v>145776369</v>
      </c>
      <c r="E15" s="245">
        <f t="shared" si="2"/>
        <v>7</v>
      </c>
      <c r="F15" s="220">
        <f t="shared" si="2"/>
        <v>1085126212</v>
      </c>
      <c r="G15" s="220">
        <f t="shared" si="2"/>
        <v>116</v>
      </c>
      <c r="H15" s="219">
        <f t="shared" si="2"/>
        <v>537444167</v>
      </c>
      <c r="I15" s="220">
        <f t="shared" si="2"/>
        <v>136</v>
      </c>
      <c r="J15" s="181">
        <f t="shared" si="2"/>
        <v>1768346748</v>
      </c>
      <c r="L15" s="16"/>
    </row>
    <row r="16" spans="2:12" ht="21.95" customHeight="1" thickTop="1">
      <c r="I16" s="18"/>
    </row>
  </sheetData>
  <mergeCells count="6">
    <mergeCell ref="B5:J5"/>
    <mergeCell ref="B7:B8"/>
    <mergeCell ref="I7:J7"/>
    <mergeCell ref="C7:D7"/>
    <mergeCell ref="G7:H7"/>
    <mergeCell ref="E7:F7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9"/>
  <sheetViews>
    <sheetView rightToLeft="1" view="pageBreakPreview" zoomScale="115" zoomScaleSheetLayoutView="115" workbookViewId="0">
      <selection activeCell="B5" sqref="B5:J15"/>
    </sheetView>
  </sheetViews>
  <sheetFormatPr defaultColWidth="9.140625" defaultRowHeight="21.95" customHeight="1"/>
  <cols>
    <col min="1" max="1" width="2.7109375" style="13" customWidth="1"/>
    <col min="2" max="2" width="23.85546875" style="341" customWidth="1"/>
    <col min="3" max="3" width="7.140625" style="44" customWidth="1"/>
    <col min="4" max="4" width="13.7109375" style="44" customWidth="1"/>
    <col min="5" max="5" width="7" style="44" customWidth="1"/>
    <col min="6" max="6" width="13.7109375" style="44" customWidth="1"/>
    <col min="7" max="7" width="6.28515625" style="13" customWidth="1"/>
    <col min="8" max="8" width="16.140625" style="13" customWidth="1"/>
    <col min="9" max="9" width="5.85546875" style="13" customWidth="1"/>
    <col min="10" max="10" width="26.140625" style="13" customWidth="1"/>
    <col min="11" max="11" width="5" style="13" customWidth="1"/>
    <col min="12" max="16384" width="9.140625" style="13"/>
  </cols>
  <sheetData>
    <row r="2" spans="2:11" ht="15.75"/>
    <row r="3" spans="2:11" ht="15">
      <c r="B3" s="342"/>
      <c r="C3" s="55"/>
      <c r="D3" s="55"/>
      <c r="E3" s="55"/>
      <c r="F3" s="55"/>
      <c r="G3" s="54"/>
      <c r="H3" s="54"/>
      <c r="I3" s="54"/>
      <c r="J3" s="54"/>
    </row>
    <row r="4" spans="2:11" ht="23.25" customHeight="1">
      <c r="B4" s="445" t="s">
        <v>223</v>
      </c>
      <c r="C4" s="445"/>
      <c r="D4" s="445"/>
      <c r="E4" s="445"/>
      <c r="F4" s="445"/>
      <c r="G4" s="445"/>
      <c r="H4" s="445"/>
      <c r="I4" s="445"/>
      <c r="J4" s="445"/>
    </row>
    <row r="5" spans="2:11" ht="21.95" customHeight="1" thickBot="1">
      <c r="B5" s="464" t="s">
        <v>132</v>
      </c>
      <c r="C5" s="464"/>
      <c r="D5" s="464"/>
      <c r="E5" s="464"/>
      <c r="F5" s="464"/>
      <c r="G5" s="464"/>
      <c r="H5" s="34"/>
      <c r="I5" s="465" t="s">
        <v>36</v>
      </c>
      <c r="J5" s="465"/>
      <c r="K5" s="30"/>
    </row>
    <row r="6" spans="2:11" ht="21.95" customHeight="1" thickTop="1">
      <c r="B6" s="483" t="s">
        <v>13</v>
      </c>
      <c r="C6" s="468" t="s">
        <v>134</v>
      </c>
      <c r="D6" s="468"/>
      <c r="E6" s="444" t="s">
        <v>147</v>
      </c>
      <c r="F6" s="444"/>
      <c r="G6" s="444" t="s">
        <v>81</v>
      </c>
      <c r="H6" s="444"/>
      <c r="I6" s="444" t="s">
        <v>78</v>
      </c>
      <c r="J6" s="444"/>
      <c r="K6" s="30"/>
    </row>
    <row r="7" spans="2:11" ht="21.95" customHeight="1" thickBot="1">
      <c r="B7" s="462"/>
      <c r="C7" s="383" t="s">
        <v>8</v>
      </c>
      <c r="D7" s="374" t="s">
        <v>9</v>
      </c>
      <c r="E7" s="374" t="s">
        <v>8</v>
      </c>
      <c r="F7" s="374" t="s">
        <v>9</v>
      </c>
      <c r="G7" s="383" t="s">
        <v>8</v>
      </c>
      <c r="H7" s="383" t="s">
        <v>9</v>
      </c>
      <c r="I7" s="383" t="s">
        <v>8</v>
      </c>
      <c r="J7" s="383" t="s">
        <v>9</v>
      </c>
      <c r="K7" s="30"/>
    </row>
    <row r="8" spans="2:11" ht="21.95" customHeight="1" thickTop="1">
      <c r="B8" s="154" t="s">
        <v>63</v>
      </c>
      <c r="C8" s="69">
        <v>1</v>
      </c>
      <c r="D8" s="69">
        <v>6260055</v>
      </c>
      <c r="E8" s="69">
        <v>0</v>
      </c>
      <c r="F8" s="69">
        <v>0</v>
      </c>
      <c r="G8" s="69">
        <v>0</v>
      </c>
      <c r="H8" s="69">
        <v>0</v>
      </c>
      <c r="I8" s="69">
        <v>1</v>
      </c>
      <c r="J8" s="137">
        <f>D8+F8+H8</f>
        <v>6260055</v>
      </c>
      <c r="K8" s="30"/>
    </row>
    <row r="9" spans="2:11" ht="21.95" customHeight="1">
      <c r="B9" s="154" t="s">
        <v>75</v>
      </c>
      <c r="C9" s="69">
        <v>1</v>
      </c>
      <c r="D9" s="69">
        <v>9284340</v>
      </c>
      <c r="E9" s="69">
        <v>0</v>
      </c>
      <c r="F9" s="69">
        <v>0</v>
      </c>
      <c r="G9" s="69">
        <v>1</v>
      </c>
      <c r="H9" s="137">
        <v>39474</v>
      </c>
      <c r="I9" s="69">
        <f t="shared" ref="I9:I14" si="0">C9+E9+G9</f>
        <v>2</v>
      </c>
      <c r="J9" s="137">
        <f t="shared" ref="J9:J14" si="1">D9+F9+H9</f>
        <v>9323814</v>
      </c>
      <c r="K9" s="30"/>
    </row>
    <row r="10" spans="2:11" ht="21.95" customHeight="1">
      <c r="B10" s="154" t="s">
        <v>136</v>
      </c>
      <c r="C10" s="69">
        <v>4</v>
      </c>
      <c r="D10" s="70">
        <v>473027</v>
      </c>
      <c r="E10" s="70">
        <v>0</v>
      </c>
      <c r="F10" s="70">
        <v>0</v>
      </c>
      <c r="G10" s="69">
        <v>0</v>
      </c>
      <c r="H10" s="69">
        <v>0</v>
      </c>
      <c r="I10" s="69">
        <f t="shared" si="0"/>
        <v>4</v>
      </c>
      <c r="J10" s="137">
        <f t="shared" si="1"/>
        <v>473027</v>
      </c>
      <c r="K10" s="30"/>
    </row>
    <row r="11" spans="2:11" ht="21.95" customHeight="1">
      <c r="B11" s="131" t="s">
        <v>20</v>
      </c>
      <c r="C11" s="69">
        <v>0</v>
      </c>
      <c r="D11" s="103">
        <v>0</v>
      </c>
      <c r="E11" s="103">
        <v>0</v>
      </c>
      <c r="F11" s="103">
        <v>0</v>
      </c>
      <c r="G11" s="69">
        <v>1</v>
      </c>
      <c r="H11" s="137">
        <v>287500000</v>
      </c>
      <c r="I11" s="69">
        <f t="shared" si="0"/>
        <v>1</v>
      </c>
      <c r="J11" s="137">
        <f t="shared" si="1"/>
        <v>287500000</v>
      </c>
      <c r="K11" s="30"/>
    </row>
    <row r="12" spans="2:11" ht="21.95" customHeight="1">
      <c r="B12" s="131" t="s">
        <v>237</v>
      </c>
      <c r="C12" s="69">
        <v>2</v>
      </c>
      <c r="D12" s="103">
        <v>28897574</v>
      </c>
      <c r="E12" s="103">
        <v>0</v>
      </c>
      <c r="F12" s="103">
        <v>0</v>
      </c>
      <c r="G12" s="69">
        <v>125</v>
      </c>
      <c r="H12" s="137">
        <v>3437987729</v>
      </c>
      <c r="I12" s="69">
        <f t="shared" si="0"/>
        <v>127</v>
      </c>
      <c r="J12" s="137">
        <f t="shared" si="1"/>
        <v>3466885303</v>
      </c>
      <c r="K12" s="30"/>
    </row>
    <row r="13" spans="2:11" s="16" customFormat="1" ht="15.75">
      <c r="B13" s="433" t="s">
        <v>247</v>
      </c>
      <c r="C13" s="121">
        <v>0</v>
      </c>
      <c r="D13" s="137">
        <v>0</v>
      </c>
      <c r="E13" s="137">
        <v>0</v>
      </c>
      <c r="F13" s="137">
        <v>0</v>
      </c>
      <c r="G13" s="70">
        <v>1</v>
      </c>
      <c r="H13" s="70">
        <v>3284290</v>
      </c>
      <c r="I13" s="69">
        <f t="shared" si="0"/>
        <v>1</v>
      </c>
      <c r="J13" s="137">
        <f t="shared" si="1"/>
        <v>3284290</v>
      </c>
      <c r="K13" s="73"/>
    </row>
    <row r="14" spans="2:11" s="16" customFormat="1" ht="16.5" customHeight="1" thickBot="1">
      <c r="B14" s="434" t="s">
        <v>173</v>
      </c>
      <c r="C14" s="160">
        <v>1</v>
      </c>
      <c r="D14" s="161">
        <v>19748249</v>
      </c>
      <c r="E14" s="161">
        <v>5</v>
      </c>
      <c r="F14" s="161">
        <v>386487794</v>
      </c>
      <c r="G14" s="147">
        <v>0</v>
      </c>
      <c r="H14" s="147"/>
      <c r="I14" s="200">
        <f t="shared" si="0"/>
        <v>6</v>
      </c>
      <c r="J14" s="161">
        <f t="shared" si="1"/>
        <v>406236043</v>
      </c>
      <c r="K14" s="73"/>
    </row>
    <row r="15" spans="2:11" s="16" customFormat="1" ht="16.5" customHeight="1" thickBot="1">
      <c r="B15" s="212" t="s">
        <v>0</v>
      </c>
      <c r="C15" s="181">
        <f t="shared" ref="C15:H15" si="2">SUM(C8:C14)</f>
        <v>9</v>
      </c>
      <c r="D15" s="182">
        <f t="shared" si="2"/>
        <v>64663245</v>
      </c>
      <c r="E15" s="182">
        <f t="shared" si="2"/>
        <v>5</v>
      </c>
      <c r="F15" s="182">
        <f t="shared" si="2"/>
        <v>386487794</v>
      </c>
      <c r="G15" s="183">
        <f t="shared" si="2"/>
        <v>128</v>
      </c>
      <c r="H15" s="183">
        <f t="shared" si="2"/>
        <v>3728811493</v>
      </c>
      <c r="I15" s="182">
        <f>SUM(I8:I14)</f>
        <v>142</v>
      </c>
      <c r="J15" s="182">
        <f>SUM(J8:J14)</f>
        <v>4179962532</v>
      </c>
      <c r="K15" s="73"/>
    </row>
    <row r="16" spans="2:11" ht="16.5" customHeight="1" thickTop="1">
      <c r="B16" s="95"/>
      <c r="C16" s="66"/>
      <c r="D16" s="66"/>
      <c r="E16" s="66"/>
      <c r="F16" s="66"/>
      <c r="G16" s="340"/>
      <c r="H16" s="339"/>
      <c r="I16" s="340"/>
      <c r="J16" s="67"/>
      <c r="K16" s="30"/>
    </row>
    <row r="17" spans="2:11" ht="21.95" customHeight="1">
      <c r="B17" s="342"/>
      <c r="C17" s="55"/>
      <c r="D17" s="55"/>
      <c r="E17" s="55"/>
      <c r="F17" s="55"/>
      <c r="G17" s="54"/>
      <c r="H17" s="54"/>
      <c r="I17" s="54"/>
      <c r="J17" s="54"/>
      <c r="K17" s="30"/>
    </row>
    <row r="18" spans="2:11" ht="21.95" customHeight="1">
      <c r="B18" s="342"/>
      <c r="C18" s="55"/>
      <c r="D18" s="55"/>
      <c r="E18" s="55"/>
      <c r="F18" s="55"/>
      <c r="G18" s="54"/>
      <c r="H18" s="54"/>
      <c r="I18" s="54"/>
      <c r="J18" s="54"/>
      <c r="K18" s="30"/>
    </row>
    <row r="19" spans="2:11" ht="21.95" customHeight="1">
      <c r="C19" s="48"/>
      <c r="D19" s="48"/>
      <c r="E19" s="48"/>
      <c r="F19" s="48"/>
      <c r="G19" s="30"/>
      <c r="H19" s="30"/>
      <c r="I19" s="30"/>
      <c r="J19" s="30"/>
      <c r="K19" s="30"/>
    </row>
  </sheetData>
  <mergeCells count="8">
    <mergeCell ref="B4:J4"/>
    <mergeCell ref="B5:G5"/>
    <mergeCell ref="I5:J5"/>
    <mergeCell ref="B6:B7"/>
    <mergeCell ref="G6:H6"/>
    <mergeCell ref="I6:J6"/>
    <mergeCell ref="C6:D6"/>
    <mergeCell ref="E6:F6"/>
  </mergeCells>
  <printOptions horizontalCentered="1" verticalCentered="1"/>
  <pageMargins left="0.31496062992125984" right="0.15748031496062992" top="0.74803149606299213" bottom="1.1023622047244095" header="0.31496062992125984" footer="0.31496062992125984"/>
  <pageSetup paperSize="9" scale="85" orientation="landscape" r:id="rId1"/>
  <headerFooter>
    <oddFooter>&amp;C&amp;14 25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rightToLeft="1" view="pageBreakPreview" zoomScaleSheetLayoutView="100" workbookViewId="0">
      <selection activeCell="B5" sqref="B5:H15"/>
    </sheetView>
  </sheetViews>
  <sheetFormatPr defaultColWidth="9.140625" defaultRowHeight="21.95" customHeight="1"/>
  <cols>
    <col min="1" max="1" width="2.7109375" style="13" customWidth="1"/>
    <col min="2" max="2" width="24" style="39" customWidth="1"/>
    <col min="3" max="3" width="7.140625" style="44" customWidth="1"/>
    <col min="4" max="4" width="20.42578125" style="44" customWidth="1"/>
    <col min="5" max="5" width="6.7109375" style="44" customWidth="1"/>
    <col min="6" max="6" width="17.140625" style="44" customWidth="1"/>
    <col min="7" max="7" width="14.28515625" style="44" customWidth="1"/>
    <col min="8" max="8" width="28" style="13" customWidth="1"/>
    <col min="9" max="9" width="0.140625" style="13" hidden="1" customWidth="1"/>
    <col min="10" max="10" width="9.140625" style="13" hidden="1" customWidth="1"/>
    <col min="11" max="11" width="7.5703125" style="13" customWidth="1"/>
    <col min="12" max="12" width="9" style="13" customWidth="1"/>
    <col min="13" max="13" width="11.28515625" style="13" customWidth="1"/>
    <col min="14" max="16384" width="9.140625" style="13"/>
  </cols>
  <sheetData>
    <row r="1" spans="1:13" ht="21.95" customHeight="1">
      <c r="M1" s="64"/>
    </row>
    <row r="2" spans="1:13" ht="15"/>
    <row r="3" spans="1:13" ht="15"/>
    <row r="4" spans="1:13" ht="18" customHeight="1">
      <c r="B4" s="445" t="s">
        <v>222</v>
      </c>
      <c r="C4" s="445"/>
      <c r="D4" s="445"/>
      <c r="E4" s="445"/>
      <c r="F4" s="445"/>
      <c r="G4" s="445"/>
      <c r="H4" s="445"/>
    </row>
    <row r="5" spans="1:13" ht="21.95" customHeight="1" thickBot="1">
      <c r="B5" s="464" t="s">
        <v>133</v>
      </c>
      <c r="C5" s="464"/>
      <c r="D5" s="464"/>
      <c r="E5" s="464"/>
      <c r="F5" s="464"/>
      <c r="G5" s="377"/>
      <c r="H5" s="378"/>
      <c r="I5" s="30"/>
    </row>
    <row r="6" spans="1:13" ht="21.95" customHeight="1" thickTop="1">
      <c r="B6" s="483" t="s">
        <v>13</v>
      </c>
      <c r="C6" s="444" t="s">
        <v>148</v>
      </c>
      <c r="D6" s="444"/>
      <c r="E6" s="454" t="s">
        <v>146</v>
      </c>
      <c r="F6" s="454"/>
      <c r="G6" s="444" t="s">
        <v>85</v>
      </c>
      <c r="H6" s="444"/>
      <c r="I6" s="30"/>
    </row>
    <row r="7" spans="1:13" ht="21.95" customHeight="1" thickBot="1">
      <c r="B7" s="462"/>
      <c r="C7" s="189" t="s">
        <v>8</v>
      </c>
      <c r="D7" s="189" t="s">
        <v>9</v>
      </c>
      <c r="E7" s="189" t="s">
        <v>8</v>
      </c>
      <c r="F7" s="374" t="s">
        <v>9</v>
      </c>
      <c r="G7" s="374" t="s">
        <v>8</v>
      </c>
      <c r="H7" s="374" t="s">
        <v>9</v>
      </c>
      <c r="I7" s="30"/>
    </row>
    <row r="8" spans="1:13" ht="21.95" customHeight="1" thickTop="1">
      <c r="B8" s="154" t="s">
        <v>139</v>
      </c>
      <c r="C8" s="69">
        <v>1</v>
      </c>
      <c r="D8" s="69">
        <v>850563</v>
      </c>
      <c r="E8" s="69">
        <v>0</v>
      </c>
      <c r="F8" s="69">
        <v>0</v>
      </c>
      <c r="G8" s="69">
        <f>C8+E8</f>
        <v>1</v>
      </c>
      <c r="H8" s="69">
        <f>D8+F8</f>
        <v>850563</v>
      </c>
      <c r="I8" s="30"/>
    </row>
    <row r="9" spans="1:13" ht="21.95" customHeight="1">
      <c r="B9" s="154" t="s">
        <v>22</v>
      </c>
      <c r="C9" s="69">
        <v>1</v>
      </c>
      <c r="D9" s="69">
        <v>1095000000</v>
      </c>
      <c r="E9" s="69">
        <v>0</v>
      </c>
      <c r="F9" s="69">
        <v>0</v>
      </c>
      <c r="G9" s="69">
        <f t="shared" ref="G9:G13" si="0">C9+E9</f>
        <v>1</v>
      </c>
      <c r="H9" s="69">
        <f t="shared" ref="H9:H13" si="1">D9+F9</f>
        <v>1095000000</v>
      </c>
      <c r="I9" s="30"/>
    </row>
    <row r="10" spans="1:13" ht="24" customHeight="1">
      <c r="A10" s="16"/>
      <c r="B10" s="131" t="s">
        <v>20</v>
      </c>
      <c r="C10" s="121">
        <v>1</v>
      </c>
      <c r="D10" s="121">
        <v>0</v>
      </c>
      <c r="E10" s="121">
        <v>0</v>
      </c>
      <c r="F10" s="121">
        <v>0</v>
      </c>
      <c r="G10" s="69">
        <f t="shared" si="0"/>
        <v>1</v>
      </c>
      <c r="H10" s="69">
        <f t="shared" si="1"/>
        <v>0</v>
      </c>
      <c r="I10" s="73"/>
    </row>
    <row r="11" spans="1:13" ht="15.75">
      <c r="A11" s="16"/>
      <c r="B11" s="131" t="s">
        <v>62</v>
      </c>
      <c r="C11" s="121">
        <v>0</v>
      </c>
      <c r="D11" s="121">
        <v>154097493</v>
      </c>
      <c r="E11" s="121">
        <v>5</v>
      </c>
      <c r="F11" s="121">
        <v>362246065</v>
      </c>
      <c r="G11" s="69">
        <f t="shared" si="0"/>
        <v>5</v>
      </c>
      <c r="H11" s="69">
        <f t="shared" si="1"/>
        <v>516343558</v>
      </c>
      <c r="I11" s="73"/>
    </row>
    <row r="12" spans="1:13" ht="15.75">
      <c r="A12" s="16"/>
      <c r="B12" s="131" t="s">
        <v>17</v>
      </c>
      <c r="C12" s="121">
        <v>1</v>
      </c>
      <c r="D12" s="121">
        <v>229165</v>
      </c>
      <c r="E12" s="121">
        <v>0</v>
      </c>
      <c r="F12" s="121">
        <v>0</v>
      </c>
      <c r="G12" s="69">
        <f t="shared" si="0"/>
        <v>1</v>
      </c>
      <c r="H12" s="69">
        <f t="shared" si="1"/>
        <v>229165</v>
      </c>
      <c r="I12" s="73"/>
    </row>
    <row r="13" spans="1:13" ht="16.5" thickBot="1">
      <c r="A13" s="16"/>
      <c r="B13" s="131" t="s">
        <v>63</v>
      </c>
      <c r="C13" s="121">
        <v>8</v>
      </c>
      <c r="D13" s="121">
        <v>868905000</v>
      </c>
      <c r="E13" s="121">
        <v>0</v>
      </c>
      <c r="F13" s="121">
        <v>0</v>
      </c>
      <c r="G13" s="69">
        <f t="shared" si="0"/>
        <v>8</v>
      </c>
      <c r="H13" s="69">
        <f t="shared" si="1"/>
        <v>868905000</v>
      </c>
      <c r="I13" s="121"/>
    </row>
    <row r="14" spans="1:13" s="20" customFormat="1" ht="16.5" customHeight="1" thickBot="1">
      <c r="A14" s="16"/>
      <c r="B14" s="257" t="s">
        <v>0</v>
      </c>
      <c r="C14" s="220">
        <f t="shared" ref="C14:H14" si="2">SUM(C8:C13)</f>
        <v>12</v>
      </c>
      <c r="D14" s="220">
        <f t="shared" si="2"/>
        <v>2119082221</v>
      </c>
      <c r="E14" s="220">
        <f t="shared" si="2"/>
        <v>5</v>
      </c>
      <c r="F14" s="220">
        <f t="shared" si="2"/>
        <v>362246065</v>
      </c>
      <c r="G14" s="220">
        <f t="shared" si="2"/>
        <v>17</v>
      </c>
      <c r="H14" s="220">
        <f t="shared" si="2"/>
        <v>2481328286</v>
      </c>
      <c r="I14" s="73"/>
      <c r="K14" s="16"/>
      <c r="L14" s="16"/>
      <c r="M14" s="16"/>
    </row>
    <row r="15" spans="1:13" ht="16.5" customHeight="1" thickTop="1">
      <c r="B15" s="154"/>
      <c r="C15" s="125"/>
      <c r="D15" s="125"/>
      <c r="E15" s="125"/>
      <c r="F15" s="125"/>
      <c r="G15" s="125"/>
      <c r="H15" s="229"/>
      <c r="I15" s="30"/>
    </row>
    <row r="16" spans="1:13" ht="27.75" customHeight="1">
      <c r="C16" s="55"/>
      <c r="D16" s="55"/>
      <c r="E16" s="55"/>
      <c r="F16" s="55"/>
      <c r="G16" s="55"/>
      <c r="H16" s="54"/>
      <c r="I16" s="30"/>
    </row>
    <row r="17" spans="3:9" ht="21.95" customHeight="1">
      <c r="C17" s="504"/>
      <c r="D17" s="504"/>
      <c r="E17" s="504"/>
      <c r="F17" s="504"/>
      <c r="G17" s="68"/>
      <c r="H17" s="54"/>
      <c r="I17" s="30"/>
    </row>
    <row r="18" spans="3:9" ht="21.95" customHeight="1">
      <c r="C18" s="48"/>
      <c r="D18" s="48"/>
      <c r="E18" s="48"/>
      <c r="F18" s="48"/>
      <c r="G18" s="48"/>
      <c r="H18" s="30"/>
      <c r="I18" s="30"/>
    </row>
  </sheetData>
  <mergeCells count="7">
    <mergeCell ref="C17:F17"/>
    <mergeCell ref="B4:H4"/>
    <mergeCell ref="B5:F5"/>
    <mergeCell ref="B6:B7"/>
    <mergeCell ref="E6:F6"/>
    <mergeCell ref="C6:D6"/>
    <mergeCell ref="G6:H6"/>
  </mergeCells>
  <printOptions horizontalCentered="1" verticalCentered="1"/>
  <pageMargins left="0.31496062992125984" right="0.15748031496062992" top="0.74803149606299213" bottom="1.5354330708661419" header="0.31496062992125984" footer="0.31496062992125984"/>
  <pageSetup paperSize="9" scale="85" orientation="landscape" r:id="rId1"/>
  <headerFooter>
    <oddFooter>&amp;C&amp;14 26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6"/>
  <sheetViews>
    <sheetView rightToLeft="1" view="pageBreakPreview" zoomScale="89" zoomScaleSheetLayoutView="89" workbookViewId="0">
      <selection activeCell="B5" sqref="B5:J11"/>
    </sheetView>
  </sheetViews>
  <sheetFormatPr defaultColWidth="9.140625" defaultRowHeight="21.95" customHeight="1"/>
  <cols>
    <col min="1" max="1" width="2" style="13" customWidth="1"/>
    <col min="2" max="2" width="22" style="44" customWidth="1"/>
    <col min="3" max="3" width="10" style="13" customWidth="1"/>
    <col min="4" max="4" width="13.42578125" style="13" customWidth="1"/>
    <col min="5" max="5" width="10.7109375" style="13" customWidth="1"/>
    <col min="6" max="6" width="13.7109375" style="13" customWidth="1"/>
    <col min="7" max="7" width="8.140625" style="13" customWidth="1"/>
    <col min="8" max="8" width="19.42578125" style="13" customWidth="1"/>
    <col min="9" max="9" width="14" style="13" customWidth="1"/>
    <col min="10" max="10" width="29.85546875" style="13" customWidth="1"/>
    <col min="11" max="16384" width="9.140625" style="13"/>
  </cols>
  <sheetData>
    <row r="2" spans="2:11" ht="3" customHeight="1"/>
    <row r="3" spans="2:11" ht="21.75" customHeight="1">
      <c r="B3" s="505" t="s">
        <v>235</v>
      </c>
      <c r="C3" s="505"/>
      <c r="D3" s="505"/>
      <c r="E3" s="505"/>
      <c r="F3" s="505"/>
      <c r="G3" s="505"/>
      <c r="H3" s="505"/>
      <c r="I3" s="505"/>
      <c r="J3" s="505"/>
    </row>
    <row r="4" spans="2:11" ht="21.75" customHeight="1">
      <c r="B4" s="370"/>
      <c r="C4" s="311"/>
      <c r="D4" s="311"/>
    </row>
    <row r="5" spans="2:11" ht="21.95" customHeight="1" thickBot="1">
      <c r="B5" s="384" t="s">
        <v>130</v>
      </c>
      <c r="C5" s="384"/>
      <c r="D5" s="15"/>
      <c r="E5" s="15"/>
      <c r="F5" s="15"/>
      <c r="G5" s="32"/>
      <c r="H5" s="9"/>
      <c r="I5" s="502" t="s">
        <v>83</v>
      </c>
      <c r="J5" s="502" t="s">
        <v>36</v>
      </c>
      <c r="K5" s="54"/>
    </row>
    <row r="6" spans="2:11" ht="21.95" customHeight="1" thickTop="1">
      <c r="B6" s="483" t="s">
        <v>13</v>
      </c>
      <c r="C6" s="468" t="s">
        <v>102</v>
      </c>
      <c r="D6" s="468"/>
      <c r="E6" s="381" t="s">
        <v>76</v>
      </c>
      <c r="F6" s="381"/>
      <c r="G6" s="468" t="s">
        <v>149</v>
      </c>
      <c r="H6" s="468"/>
      <c r="I6" s="468" t="s">
        <v>85</v>
      </c>
      <c r="J6" s="468"/>
      <c r="K6" s="371"/>
    </row>
    <row r="7" spans="2:11" ht="21.95" customHeight="1" thickBot="1">
      <c r="B7" s="462"/>
      <c r="C7" s="374" t="s">
        <v>8</v>
      </c>
      <c r="D7" s="374" t="s">
        <v>9</v>
      </c>
      <c r="E7" s="374" t="s">
        <v>8</v>
      </c>
      <c r="F7" s="374" t="s">
        <v>9</v>
      </c>
      <c r="G7" s="374" t="s">
        <v>8</v>
      </c>
      <c r="H7" s="374" t="s">
        <v>79</v>
      </c>
      <c r="I7" s="374" t="s">
        <v>8</v>
      </c>
      <c r="J7" s="374" t="s">
        <v>80</v>
      </c>
      <c r="K7" s="371"/>
    </row>
    <row r="8" spans="2:11" ht="21.95" customHeight="1" thickTop="1">
      <c r="B8" s="125" t="s">
        <v>17</v>
      </c>
      <c r="C8" s="69">
        <v>2</v>
      </c>
      <c r="D8" s="154">
        <v>10381256</v>
      </c>
      <c r="E8" s="69">
        <v>0</v>
      </c>
      <c r="F8" s="69">
        <v>0</v>
      </c>
      <c r="G8" s="69">
        <v>0</v>
      </c>
      <c r="H8" s="69">
        <v>0</v>
      </c>
      <c r="I8" s="69">
        <f>C8+E8+G8</f>
        <v>2</v>
      </c>
      <c r="J8" s="69">
        <f>D8+F8+H8</f>
        <v>10381256</v>
      </c>
      <c r="K8" s="54"/>
    </row>
    <row r="9" spans="2:11" s="16" customFormat="1" ht="17.25" customHeight="1">
      <c r="B9" s="435" t="s">
        <v>20</v>
      </c>
      <c r="C9" s="70">
        <v>0</v>
      </c>
      <c r="D9" s="103">
        <v>0</v>
      </c>
      <c r="E9" s="70">
        <v>0</v>
      </c>
      <c r="F9" s="70">
        <v>0</v>
      </c>
      <c r="G9" s="70">
        <v>1</v>
      </c>
      <c r="H9" s="70">
        <v>108929741</v>
      </c>
      <c r="I9" s="69">
        <f t="shared" ref="I9:I10" si="0">C9+E9+G9</f>
        <v>1</v>
      </c>
      <c r="J9" s="69">
        <f t="shared" ref="J9:J10" si="1">D9+F9+H9</f>
        <v>108929741</v>
      </c>
      <c r="K9" s="77"/>
    </row>
    <row r="10" spans="2:11" s="16" customFormat="1" ht="17.25" customHeight="1" thickBot="1">
      <c r="B10" s="436" t="s">
        <v>237</v>
      </c>
      <c r="C10" s="147">
        <v>0</v>
      </c>
      <c r="D10" s="172">
        <v>0</v>
      </c>
      <c r="E10" s="147">
        <v>1</v>
      </c>
      <c r="F10" s="172">
        <v>504797</v>
      </c>
      <c r="G10" s="147">
        <v>96</v>
      </c>
      <c r="H10" s="172">
        <v>2052730594</v>
      </c>
      <c r="I10" s="200">
        <f t="shared" si="0"/>
        <v>97</v>
      </c>
      <c r="J10" s="200">
        <f t="shared" si="1"/>
        <v>2053235391</v>
      </c>
      <c r="K10" s="77"/>
    </row>
    <row r="11" spans="2:11" s="16" customFormat="1" ht="22.5" customHeight="1" thickBot="1">
      <c r="B11" s="437" t="s">
        <v>0</v>
      </c>
      <c r="C11" s="210">
        <f>SUM(C8:C10)</f>
        <v>2</v>
      </c>
      <c r="D11" s="210">
        <v>10381256</v>
      </c>
      <c r="E11" s="210">
        <f t="shared" ref="E11:J11" si="2">SUM(E8:E10)</f>
        <v>1</v>
      </c>
      <c r="F11" s="210">
        <f t="shared" si="2"/>
        <v>504797</v>
      </c>
      <c r="G11" s="210">
        <f t="shared" si="2"/>
        <v>97</v>
      </c>
      <c r="H11" s="210">
        <f t="shared" si="2"/>
        <v>2161660335</v>
      </c>
      <c r="I11" s="210">
        <f t="shared" si="2"/>
        <v>100</v>
      </c>
      <c r="J11" s="210">
        <f t="shared" si="2"/>
        <v>2172546388</v>
      </c>
      <c r="K11" s="77"/>
    </row>
    <row r="12" spans="2:11" ht="21.95" customHeight="1" thickTop="1">
      <c r="B12" s="55"/>
      <c r="C12" s="54"/>
      <c r="D12" s="54"/>
      <c r="E12" s="54"/>
      <c r="F12" s="54"/>
      <c r="G12" s="54"/>
      <c r="H12" s="54"/>
      <c r="I12" s="54"/>
      <c r="J12" s="54"/>
      <c r="K12" s="54"/>
    </row>
    <row r="13" spans="2:11" ht="21.95" customHeight="1">
      <c r="H13" s="104"/>
    </row>
    <row r="16" spans="2:11" ht="21.95" customHeight="1">
      <c r="D16" s="369"/>
    </row>
  </sheetData>
  <mergeCells count="6">
    <mergeCell ref="B3:J3"/>
    <mergeCell ref="I5:J5"/>
    <mergeCell ref="B6:B7"/>
    <mergeCell ref="I6:J6"/>
    <mergeCell ref="G6:H6"/>
    <mergeCell ref="C6:D6"/>
  </mergeCells>
  <printOptions horizontalCentered="1" verticalCentered="1"/>
  <pageMargins left="0.31496062992125984" right="0.15748031496062992" top="0.74803149606299213" bottom="1.3779527559055118" header="0.31496062992125984" footer="0.31496062992125984"/>
  <pageSetup paperSize="9" scale="85" orientation="landscape" r:id="rId1"/>
  <headerFooter>
    <oddFooter>&amp;C27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rightToLeft="1" view="pageBreakPreview" zoomScaleSheetLayoutView="100" workbookViewId="0">
      <selection activeCell="B4" sqref="B4:J13"/>
    </sheetView>
  </sheetViews>
  <sheetFormatPr defaultColWidth="9.140625" defaultRowHeight="21.95" customHeight="1"/>
  <cols>
    <col min="1" max="1" width="4.28515625" style="13" customWidth="1"/>
    <col min="2" max="2" width="29.28515625" style="44" customWidth="1"/>
    <col min="3" max="3" width="7.5703125" style="13" customWidth="1"/>
    <col min="4" max="4" width="14.7109375" style="13" customWidth="1"/>
    <col min="5" max="5" width="6.28515625" style="13" customWidth="1"/>
    <col min="6" max="6" width="13.28515625" style="13" customWidth="1"/>
    <col min="7" max="7" width="6.85546875" style="13" customWidth="1"/>
    <col min="8" max="8" width="14.42578125" style="13" customWidth="1"/>
    <col min="9" max="9" width="7.7109375" style="13" customWidth="1"/>
    <col min="10" max="10" width="19.5703125" style="13" customWidth="1"/>
    <col min="11" max="16384" width="9.140625" style="13"/>
  </cols>
  <sheetData>
    <row r="1" spans="2:14" ht="57.75" customHeight="1"/>
    <row r="2" spans="2:14" ht="18">
      <c r="B2" s="445" t="s">
        <v>210</v>
      </c>
      <c r="C2" s="445"/>
      <c r="D2" s="445"/>
      <c r="E2" s="445"/>
      <c r="F2" s="445"/>
      <c r="G2" s="445"/>
      <c r="H2" s="445"/>
      <c r="I2" s="445"/>
      <c r="J2" s="445"/>
    </row>
    <row r="3" spans="2:14" ht="21.95" customHeight="1">
      <c r="B3" s="372"/>
      <c r="C3" s="107"/>
      <c r="D3" s="107"/>
      <c r="E3" s="107"/>
      <c r="F3" s="107"/>
      <c r="G3" s="107"/>
      <c r="H3" s="107"/>
      <c r="I3" s="107"/>
      <c r="J3" s="107"/>
      <c r="K3" s="54"/>
    </row>
    <row r="4" spans="2:14" ht="21.95" customHeight="1" thickBot="1">
      <c r="B4" s="464" t="s">
        <v>58</v>
      </c>
      <c r="C4" s="464"/>
      <c r="D4" s="32"/>
      <c r="E4" s="32"/>
      <c r="F4" s="9"/>
      <c r="G4" s="9"/>
      <c r="H4" s="9"/>
      <c r="I4" s="465" t="s">
        <v>36</v>
      </c>
      <c r="J4" s="465" t="s">
        <v>36</v>
      </c>
      <c r="K4" s="54"/>
    </row>
    <row r="5" spans="2:14" ht="21.95" customHeight="1" thickTop="1">
      <c r="B5" s="379" t="s">
        <v>13</v>
      </c>
      <c r="C5" s="444" t="s">
        <v>158</v>
      </c>
      <c r="D5" s="444"/>
      <c r="E5" s="454" t="s">
        <v>221</v>
      </c>
      <c r="F5" s="454"/>
      <c r="G5" s="444" t="s">
        <v>56</v>
      </c>
      <c r="H5" s="444"/>
      <c r="I5" s="444" t="s">
        <v>77</v>
      </c>
      <c r="J5" s="444"/>
      <c r="K5" s="54"/>
    </row>
    <row r="6" spans="2:14" ht="21.95" customHeight="1" thickBot="1">
      <c r="B6" s="186"/>
      <c r="C6" s="438" t="s">
        <v>8</v>
      </c>
      <c r="D6" s="186" t="s">
        <v>9</v>
      </c>
      <c r="E6" s="438" t="s">
        <v>8</v>
      </c>
      <c r="F6" s="186" t="s">
        <v>80</v>
      </c>
      <c r="G6" s="438" t="s">
        <v>8</v>
      </c>
      <c r="H6" s="186" t="s">
        <v>9</v>
      </c>
      <c r="I6" s="438" t="s">
        <v>8</v>
      </c>
      <c r="J6" s="186" t="s">
        <v>67</v>
      </c>
      <c r="K6" s="54"/>
    </row>
    <row r="7" spans="2:14" ht="21.95" customHeight="1" thickTop="1">
      <c r="B7" s="131" t="s">
        <v>17</v>
      </c>
      <c r="C7" s="137">
        <v>2</v>
      </c>
      <c r="D7" s="121">
        <v>1988533</v>
      </c>
      <c r="E7" s="137">
        <v>0</v>
      </c>
      <c r="F7" s="121">
        <v>0</v>
      </c>
      <c r="G7" s="137">
        <v>1</v>
      </c>
      <c r="H7" s="121">
        <v>910194</v>
      </c>
      <c r="I7" s="137">
        <f>C7+E7+G7</f>
        <v>3</v>
      </c>
      <c r="J7" s="121">
        <f>D7+F7+H7</f>
        <v>2898727</v>
      </c>
      <c r="K7" s="54"/>
    </row>
    <row r="8" spans="2:14" ht="21.95" customHeight="1">
      <c r="B8" s="131" t="s">
        <v>165</v>
      </c>
      <c r="C8" s="137">
        <v>7</v>
      </c>
      <c r="D8" s="121">
        <v>23205523</v>
      </c>
      <c r="E8" s="137">
        <v>0</v>
      </c>
      <c r="F8" s="121">
        <v>0</v>
      </c>
      <c r="G8" s="137">
        <v>1</v>
      </c>
      <c r="H8" s="121">
        <v>2241584</v>
      </c>
      <c r="I8" s="137">
        <f t="shared" ref="I8:I12" si="0">C8+E8+G8</f>
        <v>8</v>
      </c>
      <c r="J8" s="121">
        <f t="shared" ref="J8:J12" si="1">D8+F8+H8</f>
        <v>25447107</v>
      </c>
      <c r="K8" s="54"/>
    </row>
    <row r="9" spans="2:14" ht="21.95" customHeight="1">
      <c r="B9" s="131" t="s">
        <v>42</v>
      </c>
      <c r="C9" s="137">
        <v>1</v>
      </c>
      <c r="D9" s="121">
        <v>5878115</v>
      </c>
      <c r="E9" s="137">
        <v>0</v>
      </c>
      <c r="F9" s="121">
        <v>0</v>
      </c>
      <c r="G9" s="137">
        <v>0</v>
      </c>
      <c r="H9" s="121">
        <v>0</v>
      </c>
      <c r="I9" s="137">
        <f t="shared" si="0"/>
        <v>1</v>
      </c>
      <c r="J9" s="121">
        <f t="shared" si="1"/>
        <v>5878115</v>
      </c>
      <c r="K9" s="54"/>
    </row>
    <row r="10" spans="2:14" ht="21.95" customHeight="1">
      <c r="B10" s="131" t="s">
        <v>136</v>
      </c>
      <c r="C10" s="137">
        <v>2</v>
      </c>
      <c r="D10" s="121">
        <v>7272379</v>
      </c>
      <c r="E10" s="137">
        <v>0</v>
      </c>
      <c r="F10" s="121">
        <v>0</v>
      </c>
      <c r="G10" s="137">
        <v>0</v>
      </c>
      <c r="H10" s="121">
        <v>0</v>
      </c>
      <c r="I10" s="137">
        <f t="shared" si="0"/>
        <v>2</v>
      </c>
      <c r="J10" s="121">
        <f t="shared" si="1"/>
        <v>7272379</v>
      </c>
      <c r="K10" s="54"/>
    </row>
    <row r="11" spans="2:14" ht="21.95" customHeight="1">
      <c r="B11" s="131" t="s">
        <v>237</v>
      </c>
      <c r="C11" s="137">
        <v>2</v>
      </c>
      <c r="D11" s="121">
        <v>1589624</v>
      </c>
      <c r="E11" s="137">
        <v>1</v>
      </c>
      <c r="F11" s="121">
        <v>578555</v>
      </c>
      <c r="G11" s="137">
        <v>127</v>
      </c>
      <c r="H11" s="121">
        <v>146720516</v>
      </c>
      <c r="I11" s="137">
        <f t="shared" si="0"/>
        <v>130</v>
      </c>
      <c r="J11" s="121">
        <f t="shared" si="1"/>
        <v>148888695</v>
      </c>
      <c r="K11" s="54"/>
    </row>
    <row r="12" spans="2:14" ht="21.95" customHeight="1" thickBot="1">
      <c r="B12" s="131" t="s">
        <v>139</v>
      </c>
      <c r="C12" s="137">
        <v>2</v>
      </c>
      <c r="D12" s="121">
        <v>3672600</v>
      </c>
      <c r="E12" s="161">
        <v>0</v>
      </c>
      <c r="F12" s="160">
        <v>0</v>
      </c>
      <c r="G12" s="161">
        <v>0</v>
      </c>
      <c r="H12" s="160">
        <v>0</v>
      </c>
      <c r="I12" s="161">
        <f t="shared" si="0"/>
        <v>2</v>
      </c>
      <c r="J12" s="160">
        <f t="shared" si="1"/>
        <v>3672600</v>
      </c>
      <c r="K12" s="54"/>
    </row>
    <row r="13" spans="2:14" ht="21.95" customHeight="1" thickBot="1">
      <c r="B13" s="257" t="s">
        <v>0</v>
      </c>
      <c r="C13" s="219">
        <f t="shared" ref="C13:J13" si="2">SUM(C7:C12)</f>
        <v>16</v>
      </c>
      <c r="D13" s="219">
        <f t="shared" si="2"/>
        <v>43606774</v>
      </c>
      <c r="E13" s="219">
        <f t="shared" si="2"/>
        <v>1</v>
      </c>
      <c r="F13" s="182">
        <f t="shared" si="2"/>
        <v>578555</v>
      </c>
      <c r="G13" s="182">
        <f t="shared" si="2"/>
        <v>129</v>
      </c>
      <c r="H13" s="182">
        <f t="shared" si="2"/>
        <v>149872294</v>
      </c>
      <c r="I13" s="182">
        <f t="shared" si="2"/>
        <v>146</v>
      </c>
      <c r="J13" s="182">
        <f t="shared" si="2"/>
        <v>194057623</v>
      </c>
      <c r="K13" s="54"/>
    </row>
    <row r="14" spans="2:14" ht="30.75" customHeight="1" thickTop="1">
      <c r="B14" s="48"/>
      <c r="C14" s="30"/>
      <c r="D14" s="30"/>
      <c r="E14" s="30"/>
      <c r="F14" s="30"/>
      <c r="G14" s="37"/>
      <c r="H14" s="506"/>
      <c r="I14" s="507"/>
      <c r="J14" s="507"/>
    </row>
    <row r="15" spans="2:14" ht="21.95" customHeight="1">
      <c r="B15" s="48"/>
      <c r="C15" s="30"/>
      <c r="D15" s="30"/>
      <c r="E15" s="30"/>
      <c r="F15" s="30"/>
      <c r="G15" s="108"/>
      <c r="H15" s="30"/>
      <c r="I15" s="30"/>
      <c r="J15" s="30"/>
    </row>
    <row r="16" spans="2:14" ht="21.95" customHeight="1">
      <c r="N16" s="170"/>
    </row>
  </sheetData>
  <mergeCells count="8">
    <mergeCell ref="H14:J14"/>
    <mergeCell ref="B2:J2"/>
    <mergeCell ref="B4:C4"/>
    <mergeCell ref="I4:J4"/>
    <mergeCell ref="I5:J5"/>
    <mergeCell ref="G5:H5"/>
    <mergeCell ref="C5:D5"/>
    <mergeCell ref="E5:F5"/>
  </mergeCells>
  <printOptions horizontalCentered="1" verticalCentered="1"/>
  <pageMargins left="0.31496062992125984" right="0.15748031496062992" top="0.74803149606299213" bottom="1.3779527559055118" header="0.31496062992125984" footer="0.31496062992125984"/>
  <pageSetup paperSize="9" scale="85" orientation="landscape" r:id="rId1"/>
  <headerFooter>
    <oddFooter>&amp;C&amp;14 28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9"/>
  <sheetViews>
    <sheetView rightToLeft="1" view="pageBreakPreview" zoomScaleSheetLayoutView="100" workbookViewId="0">
      <selection activeCell="B3" sqref="B3:I18"/>
    </sheetView>
  </sheetViews>
  <sheetFormatPr defaultColWidth="9.140625" defaultRowHeight="21.95" customHeight="1"/>
  <cols>
    <col min="1" max="1" width="2.28515625" style="13" customWidth="1"/>
    <col min="2" max="2" width="32.5703125" style="44" customWidth="1"/>
    <col min="3" max="3" width="12.42578125" style="13" customWidth="1"/>
    <col min="4" max="4" width="17" style="13" customWidth="1"/>
    <col min="5" max="6" width="7.140625" style="13" customWidth="1"/>
    <col min="7" max="7" width="15.5703125" style="13" customWidth="1"/>
    <col min="8" max="8" width="8.42578125" style="13" customWidth="1"/>
    <col min="9" max="9" width="30.85546875" style="13" customWidth="1"/>
    <col min="10" max="10" width="7.5703125" style="13" customWidth="1"/>
    <col min="11" max="11" width="12" style="13" customWidth="1"/>
    <col min="12" max="13" width="31.85546875" style="13" customWidth="1"/>
    <col min="14" max="16384" width="9.140625" style="13"/>
  </cols>
  <sheetData>
    <row r="1" spans="2:13" ht="28.5" customHeight="1"/>
    <row r="2" spans="2:13" ht="34.5" customHeight="1">
      <c r="B2" s="445" t="s">
        <v>236</v>
      </c>
      <c r="C2" s="445"/>
      <c r="D2" s="445"/>
      <c r="E2" s="445"/>
      <c r="F2" s="445"/>
      <c r="G2" s="445"/>
      <c r="H2" s="445"/>
      <c r="I2" s="445"/>
      <c r="K2" s="309"/>
      <c r="L2" s="310"/>
      <c r="M2" s="311"/>
    </row>
    <row r="3" spans="2:13" ht="21.95" customHeight="1" thickBot="1">
      <c r="B3" s="464" t="s">
        <v>58</v>
      </c>
      <c r="C3" s="464"/>
      <c r="D3" s="32"/>
      <c r="E3" s="32"/>
      <c r="F3" s="32"/>
      <c r="G3" s="34"/>
      <c r="H3" s="465" t="s">
        <v>36</v>
      </c>
      <c r="I3" s="465" t="s">
        <v>36</v>
      </c>
      <c r="K3" s="311"/>
      <c r="L3" s="312"/>
      <c r="M3" s="311"/>
    </row>
    <row r="4" spans="2:13" ht="21.95" customHeight="1" thickTop="1">
      <c r="B4" s="466" t="s">
        <v>13</v>
      </c>
      <c r="C4" s="454" t="s">
        <v>212</v>
      </c>
      <c r="D4" s="454"/>
      <c r="E4" s="454" t="s">
        <v>211</v>
      </c>
      <c r="F4" s="454"/>
      <c r="G4" s="454"/>
      <c r="H4" s="444" t="s">
        <v>69</v>
      </c>
      <c r="I4" s="444"/>
      <c r="K4" s="313"/>
      <c r="L4" s="311"/>
      <c r="M4" s="311"/>
    </row>
    <row r="5" spans="2:13" ht="21.95" customHeight="1" thickBot="1">
      <c r="B5" s="467"/>
      <c r="C5" s="211" t="s">
        <v>8</v>
      </c>
      <c r="D5" s="189" t="s">
        <v>9</v>
      </c>
      <c r="E5" s="189"/>
      <c r="F5" s="189" t="s">
        <v>220</v>
      </c>
      <c r="G5" s="178" t="s">
        <v>9</v>
      </c>
      <c r="H5" s="189" t="s">
        <v>8</v>
      </c>
      <c r="I5" s="178" t="s">
        <v>9</v>
      </c>
    </row>
    <row r="6" spans="2:13" ht="21.95" customHeight="1" thickTop="1">
      <c r="B6" s="154" t="s">
        <v>16</v>
      </c>
      <c r="C6" s="69">
        <v>3</v>
      </c>
      <c r="D6" s="91">
        <v>3747965</v>
      </c>
      <c r="E6" s="151"/>
      <c r="F6" s="69">
        <v>0</v>
      </c>
      <c r="G6" s="69">
        <v>0</v>
      </c>
      <c r="H6" s="151">
        <f>C6+F6</f>
        <v>3</v>
      </c>
      <c r="I6" s="121">
        <f>D6+G6</f>
        <v>3747965</v>
      </c>
    </row>
    <row r="7" spans="2:13" ht="21.95" customHeight="1">
      <c r="B7" s="154" t="s">
        <v>17</v>
      </c>
      <c r="C7" s="69">
        <v>14</v>
      </c>
      <c r="D7" s="91">
        <v>38752173</v>
      </c>
      <c r="E7" s="151"/>
      <c r="F7" s="69">
        <v>0</v>
      </c>
      <c r="G7" s="69">
        <v>0</v>
      </c>
      <c r="H7" s="151">
        <f t="shared" ref="H7:H17" si="0">C7+F7</f>
        <v>14</v>
      </c>
      <c r="I7" s="121">
        <f t="shared" ref="I7:I17" si="1">D7+G7</f>
        <v>38752173</v>
      </c>
    </row>
    <row r="8" spans="2:13" ht="21.95" customHeight="1">
      <c r="B8" s="154" t="s">
        <v>165</v>
      </c>
      <c r="C8" s="69">
        <v>14</v>
      </c>
      <c r="D8" s="91">
        <v>113461919</v>
      </c>
      <c r="E8" s="151"/>
      <c r="F8" s="69">
        <v>0</v>
      </c>
      <c r="G8" s="69">
        <v>0</v>
      </c>
      <c r="H8" s="151">
        <f t="shared" si="0"/>
        <v>14</v>
      </c>
      <c r="I8" s="121">
        <f t="shared" si="1"/>
        <v>113461919</v>
      </c>
    </row>
    <row r="9" spans="2:13" ht="21.95" customHeight="1">
      <c r="B9" s="154" t="s">
        <v>42</v>
      </c>
      <c r="C9" s="69">
        <v>3</v>
      </c>
      <c r="D9" s="91">
        <v>2869643</v>
      </c>
      <c r="E9" s="151"/>
      <c r="F9" s="69">
        <v>0</v>
      </c>
      <c r="G9" s="69">
        <v>0</v>
      </c>
      <c r="H9" s="151">
        <f t="shared" si="0"/>
        <v>3</v>
      </c>
      <c r="I9" s="121">
        <f t="shared" si="1"/>
        <v>2869643</v>
      </c>
    </row>
    <row r="10" spans="2:13" ht="21.95" customHeight="1">
      <c r="B10" s="154" t="s">
        <v>19</v>
      </c>
      <c r="C10" s="69">
        <v>50</v>
      </c>
      <c r="D10" s="91">
        <v>67699049</v>
      </c>
      <c r="E10" s="69"/>
      <c r="F10" s="69">
        <v>0</v>
      </c>
      <c r="G10" s="70">
        <v>0</v>
      </c>
      <c r="H10" s="151">
        <f t="shared" si="0"/>
        <v>50</v>
      </c>
      <c r="I10" s="121">
        <f t="shared" si="1"/>
        <v>67699049</v>
      </c>
    </row>
    <row r="11" spans="2:13" ht="21.95" customHeight="1">
      <c r="B11" s="154" t="s">
        <v>136</v>
      </c>
      <c r="C11" s="69">
        <v>3</v>
      </c>
      <c r="D11" s="91">
        <v>3527675</v>
      </c>
      <c r="E11" s="69"/>
      <c r="F11" s="69">
        <v>0</v>
      </c>
      <c r="G11" s="70">
        <v>0</v>
      </c>
      <c r="H11" s="151">
        <f t="shared" si="0"/>
        <v>3</v>
      </c>
      <c r="I11" s="121">
        <f t="shared" si="1"/>
        <v>3527675</v>
      </c>
    </row>
    <row r="12" spans="2:13" ht="21.95" customHeight="1">
      <c r="B12" s="95" t="s">
        <v>20</v>
      </c>
      <c r="C12" s="69">
        <v>10</v>
      </c>
      <c r="D12" s="91">
        <v>32777998</v>
      </c>
      <c r="E12" s="69"/>
      <c r="F12" s="69">
        <v>0</v>
      </c>
      <c r="G12" s="70">
        <v>0</v>
      </c>
      <c r="H12" s="151">
        <f t="shared" si="0"/>
        <v>10</v>
      </c>
      <c r="I12" s="121">
        <f t="shared" si="1"/>
        <v>32777998</v>
      </c>
    </row>
    <row r="13" spans="2:13" ht="16.5" customHeight="1">
      <c r="B13" s="95" t="s">
        <v>101</v>
      </c>
      <c r="C13" s="91">
        <v>2</v>
      </c>
      <c r="D13" s="91">
        <v>8884981</v>
      </c>
      <c r="E13" s="91"/>
      <c r="F13" s="91">
        <v>0</v>
      </c>
      <c r="G13" s="91">
        <v>0</v>
      </c>
      <c r="H13" s="151">
        <f t="shared" si="0"/>
        <v>2</v>
      </c>
      <c r="I13" s="121">
        <f t="shared" si="1"/>
        <v>8884981</v>
      </c>
    </row>
    <row r="14" spans="2:13" ht="16.5" customHeight="1">
      <c r="B14" s="95" t="s">
        <v>171</v>
      </c>
      <c r="C14" s="91">
        <v>1</v>
      </c>
      <c r="D14" s="91">
        <v>1589975</v>
      </c>
      <c r="E14" s="91"/>
      <c r="F14" s="91">
        <v>0</v>
      </c>
      <c r="G14" s="91">
        <v>0</v>
      </c>
      <c r="H14" s="151">
        <f t="shared" si="0"/>
        <v>1</v>
      </c>
      <c r="I14" s="121">
        <f t="shared" si="1"/>
        <v>1589975</v>
      </c>
    </row>
    <row r="15" spans="2:13" ht="16.5" customHeight="1">
      <c r="B15" s="95" t="s">
        <v>190</v>
      </c>
      <c r="C15" s="91">
        <v>1</v>
      </c>
      <c r="D15" s="91">
        <v>2058673</v>
      </c>
      <c r="E15" s="91"/>
      <c r="F15" s="91">
        <v>0</v>
      </c>
      <c r="G15" s="91">
        <v>0</v>
      </c>
      <c r="H15" s="151">
        <f t="shared" si="0"/>
        <v>1</v>
      </c>
      <c r="I15" s="121">
        <f t="shared" si="1"/>
        <v>2058673</v>
      </c>
    </row>
    <row r="16" spans="2:13" ht="16.5" customHeight="1">
      <c r="B16" s="95" t="s">
        <v>246</v>
      </c>
      <c r="C16" s="91">
        <v>61</v>
      </c>
      <c r="D16" s="91">
        <v>397402504</v>
      </c>
      <c r="E16" s="91"/>
      <c r="F16" s="91">
        <v>0</v>
      </c>
      <c r="G16" s="91">
        <v>0</v>
      </c>
      <c r="H16" s="151">
        <f t="shared" si="0"/>
        <v>61</v>
      </c>
      <c r="I16" s="121">
        <f t="shared" si="1"/>
        <v>397402504</v>
      </c>
    </row>
    <row r="17" spans="2:9" ht="16.5" customHeight="1" thickBot="1">
      <c r="B17" s="95" t="s">
        <v>173</v>
      </c>
      <c r="C17" s="91">
        <v>0</v>
      </c>
      <c r="D17" s="91">
        <v>0</v>
      </c>
      <c r="E17" s="91"/>
      <c r="F17" s="91">
        <v>1</v>
      </c>
      <c r="G17" s="91">
        <v>17479999</v>
      </c>
      <c r="H17" s="151">
        <f t="shared" si="0"/>
        <v>1</v>
      </c>
      <c r="I17" s="121">
        <f t="shared" si="1"/>
        <v>17479999</v>
      </c>
    </row>
    <row r="18" spans="2:9" ht="16.5" customHeight="1" thickBot="1">
      <c r="B18" s="223" t="s">
        <v>0</v>
      </c>
      <c r="C18" s="184">
        <f>SUM(C6:C17)</f>
        <v>162</v>
      </c>
      <c r="D18" s="224">
        <f>SUM(D6:D17)</f>
        <v>672772555</v>
      </c>
      <c r="E18" s="184"/>
      <c r="F18" s="184">
        <f>SUM(F6:F17)</f>
        <v>1</v>
      </c>
      <c r="G18" s="224">
        <f>SUM(G6:G17)</f>
        <v>17479999</v>
      </c>
      <c r="H18" s="225">
        <f>SUM(H6:H17)</f>
        <v>163</v>
      </c>
      <c r="I18" s="225">
        <f>SUM(I6:I17)</f>
        <v>690252554</v>
      </c>
    </row>
    <row r="19" spans="2:9" ht="21.95" customHeight="1" thickTop="1">
      <c r="B19" s="48"/>
      <c r="C19" s="30"/>
      <c r="D19" s="30"/>
      <c r="E19" s="30"/>
      <c r="F19" s="30"/>
      <c r="G19" s="30"/>
      <c r="H19" s="30"/>
      <c r="I19" s="30"/>
    </row>
  </sheetData>
  <mergeCells count="7">
    <mergeCell ref="B2:I2"/>
    <mergeCell ref="B3:C3"/>
    <mergeCell ref="H3:I3"/>
    <mergeCell ref="B4:B5"/>
    <mergeCell ref="H4:I4"/>
    <mergeCell ref="E4:G4"/>
    <mergeCell ref="C4:D4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rightToLeft="1" view="pageBreakPreview" zoomScaleSheetLayoutView="100" workbookViewId="0">
      <selection activeCell="B3" sqref="B3:F12"/>
    </sheetView>
  </sheetViews>
  <sheetFormatPr defaultColWidth="9.140625" defaultRowHeight="21.95" customHeight="1"/>
  <cols>
    <col min="1" max="1" width="2.28515625" style="13" customWidth="1"/>
    <col min="2" max="2" width="35.7109375" style="44" customWidth="1"/>
    <col min="3" max="3" width="13" style="13" customWidth="1"/>
    <col min="4" max="4" width="16.7109375" style="13" customWidth="1"/>
    <col min="5" max="5" width="13.28515625" style="13" customWidth="1"/>
    <col min="6" max="6" width="20" style="13" customWidth="1"/>
    <col min="7" max="7" width="7" style="13" customWidth="1"/>
    <col min="8" max="16384" width="9.140625" style="13"/>
  </cols>
  <sheetData>
    <row r="1" spans="1:14" ht="41.25" customHeight="1"/>
    <row r="2" spans="1:14" ht="18">
      <c r="B2" s="445" t="s">
        <v>214</v>
      </c>
      <c r="C2" s="445"/>
      <c r="D2" s="445"/>
      <c r="E2" s="445"/>
      <c r="F2" s="445"/>
    </row>
    <row r="3" spans="1:14" ht="21.95" customHeight="1" thickBot="1">
      <c r="B3" s="464" t="s">
        <v>58</v>
      </c>
      <c r="C3" s="464"/>
      <c r="D3" s="377"/>
      <c r="E3" s="465" t="s">
        <v>36</v>
      </c>
      <c r="F3" s="465" t="s">
        <v>36</v>
      </c>
    </row>
    <row r="4" spans="1:14" ht="21.95" customHeight="1" thickTop="1">
      <c r="B4" s="466" t="s">
        <v>13</v>
      </c>
      <c r="C4" s="454" t="s">
        <v>213</v>
      </c>
      <c r="D4" s="454"/>
      <c r="E4" s="454" t="s">
        <v>219</v>
      </c>
      <c r="F4" s="454"/>
      <c r="J4" s="25"/>
    </row>
    <row r="5" spans="1:14" ht="21.95" customHeight="1" thickBot="1">
      <c r="B5" s="467"/>
      <c r="C5" s="189" t="s">
        <v>8</v>
      </c>
      <c r="D5" s="189" t="s">
        <v>9</v>
      </c>
      <c r="E5" s="374" t="s">
        <v>218</v>
      </c>
      <c r="F5" s="374" t="s">
        <v>9</v>
      </c>
      <c r="M5" s="64"/>
    </row>
    <row r="6" spans="1:14" ht="16.5" customHeight="1" thickTop="1">
      <c r="B6" s="307" t="s">
        <v>63</v>
      </c>
      <c r="C6" s="439">
        <v>3</v>
      </c>
      <c r="D6" s="171">
        <v>3025234</v>
      </c>
      <c r="E6" s="439">
        <f>C6</f>
        <v>3</v>
      </c>
      <c r="F6" s="171">
        <f>D6</f>
        <v>3025234</v>
      </c>
    </row>
    <row r="7" spans="1:14" s="16" customFormat="1" ht="16.5" customHeight="1">
      <c r="B7" s="165" t="s">
        <v>17</v>
      </c>
      <c r="C7" s="156">
        <v>1</v>
      </c>
      <c r="D7" s="103">
        <v>795988</v>
      </c>
      <c r="E7" s="156">
        <f t="shared" ref="E7:E11" si="0">C7</f>
        <v>1</v>
      </c>
      <c r="F7" s="70">
        <f t="shared" ref="F7:F11" si="1">D7</f>
        <v>795988</v>
      </c>
    </row>
    <row r="8" spans="1:14" s="20" customFormat="1" ht="16.5" customHeight="1">
      <c r="A8" s="16"/>
      <c r="B8" s="165" t="s">
        <v>22</v>
      </c>
      <c r="C8" s="156">
        <v>3</v>
      </c>
      <c r="D8" s="103">
        <v>1517317</v>
      </c>
      <c r="E8" s="156">
        <f t="shared" si="0"/>
        <v>3</v>
      </c>
      <c r="F8" s="70">
        <f t="shared" si="1"/>
        <v>1517317</v>
      </c>
      <c r="G8" s="16"/>
      <c r="H8" s="16"/>
      <c r="I8" s="16"/>
      <c r="J8" s="16"/>
      <c r="K8" s="16"/>
      <c r="L8" s="16"/>
      <c r="M8" s="16"/>
    </row>
    <row r="9" spans="1:14" s="20" customFormat="1" ht="16.5" customHeight="1">
      <c r="A9" s="16"/>
      <c r="B9" s="165" t="s">
        <v>42</v>
      </c>
      <c r="C9" s="156">
        <v>2</v>
      </c>
      <c r="D9" s="103">
        <v>3713694</v>
      </c>
      <c r="E9" s="156">
        <f t="shared" si="0"/>
        <v>2</v>
      </c>
      <c r="F9" s="70">
        <f t="shared" si="1"/>
        <v>3713694</v>
      </c>
      <c r="G9" s="16"/>
      <c r="H9" s="16"/>
      <c r="I9" s="16"/>
      <c r="J9" s="16"/>
      <c r="K9" s="16"/>
      <c r="L9" s="16"/>
      <c r="M9" s="16"/>
    </row>
    <row r="10" spans="1:14" s="20" customFormat="1" ht="16.5" customHeight="1">
      <c r="A10" s="16"/>
      <c r="B10" s="165" t="s">
        <v>136</v>
      </c>
      <c r="C10" s="156">
        <v>7</v>
      </c>
      <c r="D10" s="103">
        <v>3054984</v>
      </c>
      <c r="E10" s="156">
        <f t="shared" si="0"/>
        <v>7</v>
      </c>
      <c r="F10" s="70">
        <f t="shared" si="1"/>
        <v>3054984</v>
      </c>
      <c r="G10" s="16"/>
      <c r="H10" s="16"/>
      <c r="I10" s="16"/>
      <c r="J10" s="16"/>
      <c r="K10" s="16"/>
      <c r="L10" s="16"/>
      <c r="M10" s="16"/>
    </row>
    <row r="11" spans="1:14" s="20" customFormat="1" ht="16.5" customHeight="1" thickBot="1">
      <c r="A11" s="16"/>
      <c r="B11" s="169" t="s">
        <v>248</v>
      </c>
      <c r="C11" s="411">
        <v>2</v>
      </c>
      <c r="D11" s="172">
        <v>10839426</v>
      </c>
      <c r="E11" s="411">
        <f t="shared" si="0"/>
        <v>2</v>
      </c>
      <c r="F11" s="147">
        <f t="shared" si="1"/>
        <v>10839426</v>
      </c>
      <c r="G11" s="16"/>
      <c r="H11" s="16"/>
      <c r="I11" s="16"/>
      <c r="J11" s="16"/>
      <c r="K11" s="16"/>
      <c r="L11" s="16"/>
      <c r="M11" s="16"/>
    </row>
    <row r="12" spans="1:14" ht="21.95" customHeight="1" thickBot="1">
      <c r="B12" s="440" t="s">
        <v>0</v>
      </c>
      <c r="C12" s="441">
        <f>SUM(C6:C11)</f>
        <v>18</v>
      </c>
      <c r="D12" s="442">
        <f>SUM(D6:D11)</f>
        <v>22946643</v>
      </c>
      <c r="E12" s="441">
        <f>SUM(E6:E11)</f>
        <v>18</v>
      </c>
      <c r="F12" s="183">
        <f>SUM(F6:F11)</f>
        <v>22946643</v>
      </c>
    </row>
    <row r="13" spans="1:14" ht="21.95" customHeight="1" thickTop="1">
      <c r="B13" s="55"/>
      <c r="C13" s="54"/>
      <c r="D13" s="54"/>
      <c r="E13" s="54"/>
      <c r="F13" s="54"/>
      <c r="N13" s="64"/>
    </row>
    <row r="15" spans="1:14" ht="68.25" customHeight="1"/>
  </sheetData>
  <mergeCells count="6">
    <mergeCell ref="B2:F2"/>
    <mergeCell ref="B3:C3"/>
    <mergeCell ref="E3:F3"/>
    <mergeCell ref="B4:B5"/>
    <mergeCell ref="C4:D4"/>
    <mergeCell ref="E4:F4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106" zoomScaleSheetLayoutView="106" workbookViewId="0">
      <selection activeCell="A2" sqref="A2:G16"/>
    </sheetView>
  </sheetViews>
  <sheetFormatPr defaultColWidth="9.140625" defaultRowHeight="21.95" customHeight="1"/>
  <cols>
    <col min="1" max="1" width="28" style="64" customWidth="1"/>
    <col min="2" max="2" width="9.28515625" style="13" customWidth="1"/>
    <col min="3" max="3" width="13.28515625" style="13" customWidth="1"/>
    <col min="4" max="4" width="7" style="13" customWidth="1"/>
    <col min="5" max="5" width="14.7109375" style="13" customWidth="1"/>
    <col min="6" max="6" width="5.7109375" style="13" customWidth="1"/>
    <col min="7" max="7" width="23.42578125" style="13" customWidth="1"/>
    <col min="8" max="8" width="3.7109375" style="13" customWidth="1"/>
    <col min="9" max="9" width="3.42578125" style="13" customWidth="1"/>
    <col min="10" max="16384" width="9.140625" style="13"/>
  </cols>
  <sheetData>
    <row r="1" spans="1:12" ht="21.95" customHeight="1">
      <c r="A1" s="445" t="s">
        <v>215</v>
      </c>
      <c r="B1" s="445"/>
      <c r="C1" s="445"/>
      <c r="D1" s="445"/>
      <c r="E1" s="445"/>
      <c r="F1" s="445"/>
      <c r="G1" s="445"/>
    </row>
    <row r="2" spans="1:12" ht="17.25" customHeight="1" thickBot="1">
      <c r="A2" s="464" t="s">
        <v>130</v>
      </c>
      <c r="B2" s="464"/>
      <c r="C2" s="32"/>
      <c r="D2" s="32"/>
      <c r="E2" s="32"/>
      <c r="G2" s="68" t="s">
        <v>109</v>
      </c>
    </row>
    <row r="3" spans="1:12" ht="21.95" customHeight="1" thickTop="1">
      <c r="A3" s="483" t="s">
        <v>13</v>
      </c>
      <c r="B3" s="463" t="s">
        <v>102</v>
      </c>
      <c r="C3" s="463"/>
      <c r="D3" s="463" t="s">
        <v>81</v>
      </c>
      <c r="E3" s="463"/>
      <c r="F3" s="468" t="s">
        <v>71</v>
      </c>
      <c r="G3" s="468"/>
    </row>
    <row r="4" spans="1:12" ht="21.95" customHeight="1" thickBot="1">
      <c r="A4" s="462"/>
      <c r="B4" s="178" t="s">
        <v>8</v>
      </c>
      <c r="C4" s="178" t="s">
        <v>9</v>
      </c>
      <c r="D4" s="178" t="s">
        <v>8</v>
      </c>
      <c r="E4" s="178" t="s">
        <v>9</v>
      </c>
      <c r="F4" s="178" t="s">
        <v>70</v>
      </c>
      <c r="G4" s="178" t="s">
        <v>67</v>
      </c>
    </row>
    <row r="5" spans="1:12" ht="18" customHeight="1" thickTop="1">
      <c r="A5" s="154" t="s">
        <v>241</v>
      </c>
      <c r="B5" s="69">
        <v>0</v>
      </c>
      <c r="C5" s="69">
        <v>0</v>
      </c>
      <c r="D5" s="69">
        <v>1</v>
      </c>
      <c r="E5" s="69">
        <v>1441606</v>
      </c>
      <c r="F5" s="69">
        <f>B5+D5</f>
        <v>1</v>
      </c>
      <c r="G5" s="69">
        <f>C5+E5</f>
        <v>1441606</v>
      </c>
    </row>
    <row r="6" spans="1:12" ht="16.5" customHeight="1">
      <c r="A6" s="154" t="s">
        <v>171</v>
      </c>
      <c r="B6" s="69">
        <v>0</v>
      </c>
      <c r="C6" s="69">
        <v>0</v>
      </c>
      <c r="D6" s="69">
        <v>1</v>
      </c>
      <c r="E6" s="69">
        <v>495340</v>
      </c>
      <c r="F6" s="69">
        <f t="shared" ref="F6:F15" si="0">B6+D6</f>
        <v>1</v>
      </c>
      <c r="G6" s="69">
        <f t="shared" ref="G6:G15" si="1">C6+E6</f>
        <v>495340</v>
      </c>
    </row>
    <row r="7" spans="1:12" ht="12" customHeight="1">
      <c r="A7" s="154" t="s">
        <v>22</v>
      </c>
      <c r="B7" s="69">
        <v>0</v>
      </c>
      <c r="C7" s="69">
        <v>0</v>
      </c>
      <c r="D7" s="69">
        <v>14</v>
      </c>
      <c r="E7" s="69">
        <v>50191536</v>
      </c>
      <c r="F7" s="69">
        <f t="shared" si="0"/>
        <v>14</v>
      </c>
      <c r="G7" s="69">
        <f t="shared" si="1"/>
        <v>50191536</v>
      </c>
    </row>
    <row r="8" spans="1:12" ht="17.25" customHeight="1">
      <c r="A8" s="154" t="s">
        <v>247</v>
      </c>
      <c r="B8" s="69">
        <v>2</v>
      </c>
      <c r="C8" s="69">
        <v>4893350</v>
      </c>
      <c r="D8" s="69">
        <v>28</v>
      </c>
      <c r="E8" s="69">
        <v>112551112</v>
      </c>
      <c r="F8" s="69">
        <f t="shared" si="0"/>
        <v>30</v>
      </c>
      <c r="G8" s="69">
        <f t="shared" si="1"/>
        <v>117444462</v>
      </c>
      <c r="K8" s="227"/>
      <c r="L8" s="227"/>
    </row>
    <row r="9" spans="1:12" ht="13.5" customHeight="1">
      <c r="A9" s="154" t="s">
        <v>19</v>
      </c>
      <c r="B9" s="155">
        <v>5</v>
      </c>
      <c r="C9" s="70">
        <v>10978030</v>
      </c>
      <c r="D9" s="155">
        <v>13</v>
      </c>
      <c r="E9" s="69">
        <v>19420598</v>
      </c>
      <c r="F9" s="69">
        <f t="shared" si="0"/>
        <v>18</v>
      </c>
      <c r="G9" s="69">
        <f t="shared" si="1"/>
        <v>30398628</v>
      </c>
    </row>
    <row r="10" spans="1:12" ht="13.5" customHeight="1">
      <c r="A10" s="154" t="s">
        <v>42</v>
      </c>
      <c r="B10" s="155">
        <v>1</v>
      </c>
      <c r="C10" s="70">
        <v>24107519</v>
      </c>
      <c r="D10" s="155">
        <v>1</v>
      </c>
      <c r="E10" s="69">
        <v>1140380</v>
      </c>
      <c r="F10" s="69">
        <f t="shared" si="0"/>
        <v>2</v>
      </c>
      <c r="G10" s="69">
        <f t="shared" si="1"/>
        <v>25247899</v>
      </c>
    </row>
    <row r="11" spans="1:12" ht="12.75" customHeight="1">
      <c r="A11" s="154" t="s">
        <v>136</v>
      </c>
      <c r="B11" s="155">
        <v>0</v>
      </c>
      <c r="C11" s="103">
        <v>0</v>
      </c>
      <c r="D11" s="155">
        <v>7</v>
      </c>
      <c r="E11" s="69">
        <v>7276454</v>
      </c>
      <c r="F11" s="69">
        <f t="shared" si="0"/>
        <v>7</v>
      </c>
      <c r="G11" s="69">
        <f t="shared" si="1"/>
        <v>7276454</v>
      </c>
    </row>
    <row r="12" spans="1:12" ht="12" customHeight="1">
      <c r="A12" s="154" t="s">
        <v>18</v>
      </c>
      <c r="B12" s="155">
        <v>0</v>
      </c>
      <c r="C12" s="103">
        <v>0</v>
      </c>
      <c r="D12" s="155">
        <v>1</v>
      </c>
      <c r="E12" s="69">
        <v>869187</v>
      </c>
      <c r="F12" s="69">
        <f t="shared" si="0"/>
        <v>1</v>
      </c>
      <c r="G12" s="69">
        <f t="shared" si="1"/>
        <v>869187</v>
      </c>
    </row>
    <row r="13" spans="1:12" ht="14.25" customHeight="1">
      <c r="A13" s="154" t="s">
        <v>101</v>
      </c>
      <c r="B13" s="155">
        <v>0</v>
      </c>
      <c r="C13" s="103">
        <v>0</v>
      </c>
      <c r="D13" s="155">
        <v>1</v>
      </c>
      <c r="E13" s="69">
        <v>1679159</v>
      </c>
      <c r="F13" s="69">
        <f t="shared" si="0"/>
        <v>1</v>
      </c>
      <c r="G13" s="69">
        <f t="shared" si="1"/>
        <v>1679159</v>
      </c>
    </row>
    <row r="14" spans="1:12" ht="15.75">
      <c r="A14" s="154" t="s">
        <v>17</v>
      </c>
      <c r="B14" s="157">
        <v>0</v>
      </c>
      <c r="C14" s="103">
        <v>0</v>
      </c>
      <c r="D14" s="157">
        <v>15</v>
      </c>
      <c r="E14" s="70">
        <v>47675996</v>
      </c>
      <c r="F14" s="69">
        <f t="shared" si="0"/>
        <v>15</v>
      </c>
      <c r="G14" s="69">
        <f t="shared" si="1"/>
        <v>47675996</v>
      </c>
    </row>
    <row r="15" spans="1:12" ht="16.5" customHeight="1" thickBot="1">
      <c r="A15" s="317" t="s">
        <v>168</v>
      </c>
      <c r="B15" s="172">
        <v>0</v>
      </c>
      <c r="C15" s="172">
        <v>0</v>
      </c>
      <c r="D15" s="172">
        <v>1</v>
      </c>
      <c r="E15" s="147">
        <v>1749612</v>
      </c>
      <c r="F15" s="200">
        <f t="shared" si="0"/>
        <v>1</v>
      </c>
      <c r="G15" s="200">
        <f t="shared" si="1"/>
        <v>1749612</v>
      </c>
    </row>
    <row r="16" spans="1:12" ht="16.5" customHeight="1" thickBot="1">
      <c r="A16" s="179" t="s">
        <v>0</v>
      </c>
      <c r="B16" s="209">
        <f t="shared" ref="B16:G16" si="2">SUM(B5:B15)</f>
        <v>8</v>
      </c>
      <c r="C16" s="210">
        <f t="shared" si="2"/>
        <v>39978899</v>
      </c>
      <c r="D16" s="209">
        <f t="shared" si="2"/>
        <v>83</v>
      </c>
      <c r="E16" s="210">
        <f t="shared" si="2"/>
        <v>244490980</v>
      </c>
      <c r="F16" s="201">
        <f t="shared" si="2"/>
        <v>91</v>
      </c>
      <c r="G16" s="210">
        <f t="shared" si="2"/>
        <v>284469879</v>
      </c>
    </row>
    <row r="17" spans="1:7" ht="40.5" customHeight="1" thickTop="1">
      <c r="A17" s="39"/>
      <c r="B17" s="30"/>
      <c r="C17" s="30"/>
      <c r="D17" s="30"/>
      <c r="E17" s="30"/>
      <c r="F17" s="30"/>
      <c r="G17" s="30"/>
    </row>
    <row r="18" spans="1:7" ht="10.5" customHeight="1">
      <c r="A18" s="39"/>
      <c r="B18" s="30"/>
      <c r="C18" s="30"/>
      <c r="D18" s="30"/>
      <c r="E18" s="30"/>
    </row>
    <row r="19" spans="1:7" ht="21.75" hidden="1" customHeight="1"/>
    <row r="21" spans="1:7" ht="24" customHeight="1"/>
  </sheetData>
  <mergeCells count="6">
    <mergeCell ref="F3:G3"/>
    <mergeCell ref="A1:G1"/>
    <mergeCell ref="A2:B2"/>
    <mergeCell ref="A3:A4"/>
    <mergeCell ref="D3:E3"/>
    <mergeCell ref="B3:C3"/>
  </mergeCells>
  <printOptions horizontalCentered="1" verticalCentered="1"/>
  <pageMargins left="0.34" right="0.2" top="0.74803149606299213" bottom="0.2" header="0.31496062992125984" footer="1.18"/>
  <pageSetup paperSize="9" scale="85" orientation="landscape" r:id="rId1"/>
  <headerFooter>
    <oddFooter>&amp;C&amp;14 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rightToLeft="1" tabSelected="1" topLeftCell="A4" zoomScaleSheetLayoutView="100" workbookViewId="0">
      <selection activeCell="D20" sqref="D20"/>
    </sheetView>
  </sheetViews>
  <sheetFormatPr defaultRowHeight="21.95" customHeight="1"/>
  <cols>
    <col min="1" max="1" width="45.85546875" customWidth="1"/>
    <col min="2" max="2" width="16.7109375" customWidth="1"/>
    <col min="3" max="3" width="15.5703125" customWidth="1"/>
    <col min="4" max="4" width="25.85546875" customWidth="1"/>
    <col min="5" max="5" width="8.5703125" customWidth="1"/>
    <col min="6" max="6" width="17.85546875" customWidth="1"/>
    <col min="7" max="7" width="8.42578125" customWidth="1"/>
    <col min="8" max="8" width="19.42578125" customWidth="1"/>
    <col min="9" max="9" width="8.85546875" customWidth="1"/>
    <col min="10" max="10" width="20.7109375" customWidth="1"/>
    <col min="11" max="11" width="12.42578125" customWidth="1"/>
    <col min="12" max="12" width="6.85546875" customWidth="1"/>
    <col min="13" max="13" width="9.140625" hidden="1" customWidth="1"/>
    <col min="17" max="17" width="9.140625" hidden="1" customWidth="1"/>
  </cols>
  <sheetData>
    <row r="1" spans="1:28" ht="15" customHeight="1">
      <c r="D1" s="58"/>
      <c r="E1" s="58"/>
      <c r="F1" s="58"/>
      <c r="G1" s="58"/>
      <c r="H1" s="58"/>
      <c r="I1" s="58"/>
      <c r="J1" s="58"/>
    </row>
    <row r="2" spans="1:28" ht="15" customHeight="1">
      <c r="D2" s="58"/>
      <c r="E2" s="58"/>
      <c r="F2" s="58"/>
      <c r="G2" s="58"/>
      <c r="H2" s="58"/>
      <c r="I2" s="58"/>
      <c r="J2" s="58"/>
    </row>
    <row r="3" spans="1:28" ht="36.75" customHeight="1">
      <c r="D3" s="443" t="s">
        <v>163</v>
      </c>
      <c r="E3" s="443"/>
      <c r="F3" s="443"/>
      <c r="G3" s="443"/>
      <c r="H3" s="443"/>
      <c r="I3" s="443"/>
      <c r="J3" s="443"/>
    </row>
    <row r="4" spans="1:28" ht="36.75" customHeight="1">
      <c r="D4" s="394"/>
      <c r="E4" s="394"/>
      <c r="F4" s="394"/>
      <c r="G4" s="394"/>
      <c r="H4" s="394"/>
      <c r="I4" s="394"/>
      <c r="J4" s="394"/>
    </row>
    <row r="5" spans="1:28" ht="19.5" customHeight="1" thickBot="1">
      <c r="D5" s="124" t="s">
        <v>50</v>
      </c>
      <c r="E5" s="124"/>
      <c r="F5" s="32"/>
      <c r="G5" s="32"/>
      <c r="H5" s="32"/>
      <c r="I5" s="32"/>
      <c r="J5" s="32" t="s">
        <v>37</v>
      </c>
    </row>
    <row r="6" spans="1:28" ht="19.5" customHeight="1" thickTop="1">
      <c r="D6" s="452" t="s">
        <v>13</v>
      </c>
      <c r="E6" s="454" t="s">
        <v>14</v>
      </c>
      <c r="F6" s="454"/>
      <c r="G6" s="454" t="s">
        <v>15</v>
      </c>
      <c r="H6" s="454"/>
      <c r="I6" s="454" t="s">
        <v>90</v>
      </c>
      <c r="J6" s="454"/>
    </row>
    <row r="7" spans="1:28" ht="19.5" customHeight="1" thickBot="1">
      <c r="D7" s="453"/>
      <c r="E7" s="189" t="s">
        <v>8</v>
      </c>
      <c r="F7" s="189" t="s">
        <v>9</v>
      </c>
      <c r="G7" s="189" t="s">
        <v>8</v>
      </c>
      <c r="H7" s="189" t="s">
        <v>96</v>
      </c>
      <c r="I7" s="189" t="s">
        <v>8</v>
      </c>
      <c r="J7" s="189" t="s">
        <v>96</v>
      </c>
      <c r="N7" s="116"/>
    </row>
    <row r="8" spans="1:28" ht="30" customHeight="1" thickTop="1">
      <c r="D8" s="154" t="s">
        <v>241</v>
      </c>
      <c r="E8" s="69">
        <v>1</v>
      </c>
      <c r="F8" s="70">
        <v>1441606</v>
      </c>
      <c r="G8" s="69">
        <v>0</v>
      </c>
      <c r="H8" s="70">
        <v>0</v>
      </c>
      <c r="I8" s="69">
        <v>1</v>
      </c>
      <c r="J8" s="70">
        <v>1441606</v>
      </c>
    </row>
    <row r="9" spans="1:28" ht="16.5" customHeight="1">
      <c r="D9" s="154" t="s">
        <v>181</v>
      </c>
      <c r="E9" s="70">
        <v>1</v>
      </c>
      <c r="F9" s="70">
        <v>25665</v>
      </c>
      <c r="G9" s="70">
        <v>0</v>
      </c>
      <c r="H9" s="70">
        <v>0</v>
      </c>
      <c r="I9" s="70">
        <v>1</v>
      </c>
      <c r="J9" s="70">
        <v>25665</v>
      </c>
      <c r="K9" s="7"/>
      <c r="L9" s="7"/>
      <c r="M9" s="7"/>
      <c r="N9" s="7"/>
      <c r="O9" s="7"/>
      <c r="P9" s="7"/>
      <c r="Q9" s="7"/>
      <c r="R9" s="7"/>
      <c r="S9" s="7"/>
    </row>
    <row r="10" spans="1:28" s="74" customFormat="1" ht="16.5" customHeight="1">
      <c r="A10" s="7"/>
      <c r="B10" s="7"/>
      <c r="C10" s="7"/>
      <c r="D10" s="154" t="s">
        <v>62</v>
      </c>
      <c r="E10" s="70">
        <v>3</v>
      </c>
      <c r="F10" s="70">
        <v>75761173</v>
      </c>
      <c r="G10" s="70">
        <v>3</v>
      </c>
      <c r="H10" s="70">
        <v>287150000</v>
      </c>
      <c r="I10" s="70">
        <v>6</v>
      </c>
      <c r="J10" s="70">
        <v>362911173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s="7" customFormat="1" ht="16.5" customHeight="1">
      <c r="D11" s="154" t="s">
        <v>63</v>
      </c>
      <c r="E11" s="70">
        <v>12</v>
      </c>
      <c r="F11" s="70">
        <v>683130247</v>
      </c>
      <c r="G11" s="70">
        <v>20</v>
      </c>
      <c r="H11" s="70">
        <v>210495569</v>
      </c>
      <c r="I11" s="70">
        <v>32</v>
      </c>
      <c r="J11" s="70">
        <v>893625816</v>
      </c>
    </row>
    <row r="12" spans="1:28" s="7" customFormat="1" ht="16.5" customHeight="1">
      <c r="D12" s="154" t="s">
        <v>164</v>
      </c>
      <c r="E12" s="70">
        <v>1</v>
      </c>
      <c r="F12" s="70">
        <v>4988025</v>
      </c>
      <c r="G12" s="70">
        <v>2</v>
      </c>
      <c r="H12" s="70">
        <v>32320704</v>
      </c>
      <c r="I12" s="70">
        <v>3</v>
      </c>
      <c r="J12" s="70">
        <v>37308729</v>
      </c>
    </row>
    <row r="13" spans="1:28" s="7" customFormat="1" ht="16.5" customHeight="1">
      <c r="D13" s="154" t="s">
        <v>16</v>
      </c>
      <c r="E13" s="70">
        <v>1</v>
      </c>
      <c r="F13" s="70">
        <v>149781</v>
      </c>
      <c r="G13" s="70">
        <v>6</v>
      </c>
      <c r="H13" s="70">
        <v>23025515</v>
      </c>
      <c r="I13" s="70">
        <v>7</v>
      </c>
      <c r="J13" s="70">
        <v>23175296</v>
      </c>
    </row>
    <row r="14" spans="1:28" s="7" customFormat="1" ht="16.5" customHeight="1">
      <c r="D14" s="154" t="s">
        <v>17</v>
      </c>
      <c r="E14" s="70">
        <v>4</v>
      </c>
      <c r="F14" s="70">
        <v>37870750</v>
      </c>
      <c r="G14" s="70">
        <v>46</v>
      </c>
      <c r="H14" s="70">
        <v>147257279</v>
      </c>
      <c r="I14" s="70">
        <v>50</v>
      </c>
      <c r="J14" s="70">
        <v>185128029</v>
      </c>
    </row>
    <row r="15" spans="1:28" s="74" customFormat="1" ht="16.5" customHeight="1">
      <c r="A15" s="7"/>
      <c r="B15" s="7"/>
      <c r="C15" s="7"/>
      <c r="D15" s="154" t="s">
        <v>18</v>
      </c>
      <c r="E15" s="70">
        <v>5</v>
      </c>
      <c r="F15" s="70">
        <v>5699735</v>
      </c>
      <c r="G15" s="70">
        <v>2</v>
      </c>
      <c r="H15" s="70">
        <v>1370668</v>
      </c>
      <c r="I15" s="70">
        <v>7</v>
      </c>
      <c r="J15" s="70">
        <v>7070403</v>
      </c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7" customFormat="1" ht="16.5" customHeight="1">
      <c r="D16" s="154" t="s">
        <v>249</v>
      </c>
      <c r="E16" s="70">
        <v>1</v>
      </c>
      <c r="F16" s="70">
        <v>586000</v>
      </c>
      <c r="G16" s="70">
        <v>2</v>
      </c>
      <c r="H16" s="70">
        <v>9082196</v>
      </c>
      <c r="I16" s="70">
        <v>3</v>
      </c>
      <c r="J16" s="70">
        <v>9668196</v>
      </c>
    </row>
    <row r="17" spans="1:19" s="7" customFormat="1" ht="16.5" customHeight="1">
      <c r="D17" s="154" t="s">
        <v>243</v>
      </c>
      <c r="E17" s="70">
        <v>3</v>
      </c>
      <c r="F17" s="70">
        <v>145889222</v>
      </c>
      <c r="G17" s="70">
        <v>92</v>
      </c>
      <c r="H17" s="70">
        <v>2807920579</v>
      </c>
      <c r="I17" s="70">
        <v>95</v>
      </c>
      <c r="J17" s="70">
        <v>2953809801</v>
      </c>
      <c r="N17"/>
    </row>
    <row r="18" spans="1:19" s="7" customFormat="1" ht="16.5" customHeight="1">
      <c r="D18" s="154" t="s">
        <v>185</v>
      </c>
      <c r="E18" s="70">
        <v>1</v>
      </c>
      <c r="F18" s="70">
        <v>155000</v>
      </c>
      <c r="G18" s="70">
        <v>0</v>
      </c>
      <c r="H18" s="70">
        <v>0</v>
      </c>
      <c r="I18" s="70">
        <v>1</v>
      </c>
      <c r="J18" s="70">
        <v>155000</v>
      </c>
      <c r="N18"/>
    </row>
    <row r="19" spans="1:19" ht="19.5" customHeight="1">
      <c r="D19" s="95" t="s">
        <v>166</v>
      </c>
      <c r="E19" s="70">
        <v>1</v>
      </c>
      <c r="F19" s="70">
        <v>176000</v>
      </c>
      <c r="G19" s="70">
        <v>0</v>
      </c>
      <c r="H19" s="70">
        <v>0</v>
      </c>
      <c r="I19" s="70">
        <v>1</v>
      </c>
      <c r="J19" s="70">
        <v>176000</v>
      </c>
      <c r="R19" s="7"/>
      <c r="S19" s="7"/>
    </row>
    <row r="20" spans="1:19" ht="16.5" customHeight="1">
      <c r="D20" s="95" t="s">
        <v>42</v>
      </c>
      <c r="E20" s="70">
        <v>33</v>
      </c>
      <c r="F20" s="70">
        <v>123468497</v>
      </c>
      <c r="G20" s="70">
        <v>2</v>
      </c>
      <c r="H20" s="70">
        <v>4291320</v>
      </c>
      <c r="I20" s="70">
        <v>35</v>
      </c>
      <c r="J20" s="70">
        <v>127759817</v>
      </c>
      <c r="N20" s="116"/>
      <c r="R20" s="7"/>
      <c r="S20" s="7"/>
    </row>
    <row r="21" spans="1:19" ht="16.5" customHeight="1">
      <c r="D21" s="154" t="s">
        <v>19</v>
      </c>
      <c r="E21" s="70">
        <v>110</v>
      </c>
      <c r="F21" s="70">
        <v>185364865</v>
      </c>
      <c r="G21" s="70">
        <v>5</v>
      </c>
      <c r="H21" s="70">
        <v>17615826</v>
      </c>
      <c r="I21" s="70">
        <v>115</v>
      </c>
      <c r="J21" s="70">
        <v>202980691</v>
      </c>
      <c r="N21" s="116"/>
      <c r="R21" s="7"/>
      <c r="S21" s="7"/>
    </row>
    <row r="22" spans="1:19" ht="16.5" customHeight="1">
      <c r="D22" s="154" t="s">
        <v>136</v>
      </c>
      <c r="E22" s="70">
        <v>34</v>
      </c>
      <c r="F22" s="70">
        <v>39274415</v>
      </c>
      <c r="G22" s="70">
        <v>1</v>
      </c>
      <c r="H22" s="70">
        <v>656680</v>
      </c>
      <c r="I22" s="70">
        <v>35</v>
      </c>
      <c r="J22" s="70">
        <v>39931095</v>
      </c>
      <c r="R22" s="7"/>
      <c r="S22" s="7"/>
    </row>
    <row r="23" spans="1:19" ht="13.5" customHeight="1">
      <c r="D23" s="154" t="s">
        <v>167</v>
      </c>
      <c r="E23" s="70">
        <v>4</v>
      </c>
      <c r="F23" s="70">
        <v>193229711</v>
      </c>
      <c r="G23" s="70">
        <v>0</v>
      </c>
      <c r="H23" s="70">
        <v>0</v>
      </c>
      <c r="I23" s="70">
        <v>4</v>
      </c>
      <c r="J23" s="70">
        <v>193229711</v>
      </c>
      <c r="S23" s="7"/>
    </row>
    <row r="24" spans="1:19" ht="13.5" customHeight="1" thickBot="1">
      <c r="D24" s="154" t="s">
        <v>168</v>
      </c>
      <c r="E24" s="70">
        <v>1</v>
      </c>
      <c r="F24" s="70">
        <v>1749612</v>
      </c>
      <c r="G24" s="70">
        <v>0</v>
      </c>
      <c r="H24" s="70">
        <v>0</v>
      </c>
      <c r="I24" s="70">
        <v>1</v>
      </c>
      <c r="J24" s="70">
        <v>1749612</v>
      </c>
      <c r="K24" s="70"/>
      <c r="L24" s="121"/>
      <c r="M24" s="65"/>
      <c r="S24" s="7"/>
    </row>
    <row r="25" spans="1:19" ht="15" customHeight="1" thickTop="1">
      <c r="D25" s="154" t="s">
        <v>20</v>
      </c>
      <c r="E25" s="70">
        <v>35</v>
      </c>
      <c r="F25" s="70">
        <v>855904604</v>
      </c>
      <c r="G25" s="70">
        <v>0</v>
      </c>
      <c r="H25" s="70">
        <v>0</v>
      </c>
      <c r="I25" s="70">
        <v>35</v>
      </c>
      <c r="J25" s="70">
        <v>855904604</v>
      </c>
    </row>
    <row r="26" spans="1:19" ht="15" customHeight="1">
      <c r="D26" s="154" t="s">
        <v>101</v>
      </c>
      <c r="E26" s="70">
        <v>3</v>
      </c>
      <c r="F26" s="70">
        <v>9488384</v>
      </c>
      <c r="G26" s="70">
        <v>1</v>
      </c>
      <c r="H26" s="70">
        <v>1922756</v>
      </c>
      <c r="I26" s="70">
        <v>4</v>
      </c>
      <c r="J26" s="70">
        <v>11411140</v>
      </c>
    </row>
    <row r="27" spans="1:19" ht="15" customHeight="1">
      <c r="D27" s="154" t="s">
        <v>169</v>
      </c>
      <c r="E27" s="70">
        <v>1</v>
      </c>
      <c r="F27" s="70">
        <v>504125</v>
      </c>
      <c r="G27" s="70">
        <v>0</v>
      </c>
      <c r="H27" s="70">
        <v>0</v>
      </c>
      <c r="I27" s="70">
        <v>1</v>
      </c>
      <c r="J27" s="70">
        <v>504125</v>
      </c>
    </row>
    <row r="28" spans="1:19" ht="15.75" customHeight="1">
      <c r="D28" s="154" t="s">
        <v>242</v>
      </c>
      <c r="E28" s="70">
        <v>4</v>
      </c>
      <c r="F28" s="70">
        <v>189075261</v>
      </c>
      <c r="G28" s="70">
        <v>0</v>
      </c>
      <c r="H28" s="70">
        <v>0</v>
      </c>
      <c r="I28" s="70">
        <v>4</v>
      </c>
      <c r="J28" s="70">
        <v>189075261</v>
      </c>
      <c r="M28" s="4"/>
    </row>
    <row r="29" spans="1:19" ht="15.75" customHeight="1">
      <c r="A29" s="154"/>
      <c r="D29" s="154" t="s">
        <v>170</v>
      </c>
      <c r="E29" s="70">
        <v>1</v>
      </c>
      <c r="F29" s="70">
        <v>2360000</v>
      </c>
      <c r="G29" s="70">
        <v>0</v>
      </c>
      <c r="H29" s="70">
        <v>0</v>
      </c>
      <c r="I29" s="70">
        <v>1</v>
      </c>
      <c r="J29" s="70">
        <v>2360000</v>
      </c>
      <c r="M29" s="4"/>
    </row>
    <row r="30" spans="1:19" ht="15.75" customHeight="1">
      <c r="D30" s="154" t="s">
        <v>237</v>
      </c>
      <c r="E30" s="70">
        <v>459</v>
      </c>
      <c r="F30" s="70">
        <v>3770779033</v>
      </c>
      <c r="G30" s="70">
        <v>947</v>
      </c>
      <c r="H30" s="70">
        <v>9826676618</v>
      </c>
      <c r="I30" s="70">
        <v>1406</v>
      </c>
      <c r="J30" s="70">
        <v>13597455651</v>
      </c>
      <c r="M30" s="4"/>
    </row>
    <row r="31" spans="1:19" ht="15.75" customHeight="1">
      <c r="D31" s="154" t="s">
        <v>21</v>
      </c>
      <c r="E31" s="70">
        <v>12</v>
      </c>
      <c r="F31" s="70">
        <v>758440116</v>
      </c>
      <c r="G31" s="70">
        <v>124</v>
      </c>
      <c r="H31" s="70">
        <v>533097142</v>
      </c>
      <c r="I31" s="70">
        <v>136</v>
      </c>
      <c r="J31" s="70">
        <v>1291537258</v>
      </c>
      <c r="M31" s="4"/>
    </row>
    <row r="32" spans="1:19" ht="15.75" customHeight="1">
      <c r="D32" s="154" t="s">
        <v>171</v>
      </c>
      <c r="E32" s="70">
        <v>4</v>
      </c>
      <c r="F32" s="70">
        <v>2845915</v>
      </c>
      <c r="G32" s="70">
        <v>0</v>
      </c>
      <c r="H32" s="70">
        <v>0</v>
      </c>
      <c r="I32" s="70">
        <v>4</v>
      </c>
      <c r="J32" s="70">
        <v>2845915</v>
      </c>
      <c r="M32" s="4"/>
    </row>
    <row r="33" spans="4:13" ht="15.75" customHeight="1">
      <c r="D33" s="154" t="s">
        <v>172</v>
      </c>
      <c r="E33" s="70">
        <v>1</v>
      </c>
      <c r="F33" s="70">
        <v>1281888</v>
      </c>
      <c r="G33" s="70">
        <v>0</v>
      </c>
      <c r="H33" s="70">
        <v>0</v>
      </c>
      <c r="I33" s="70">
        <v>1</v>
      </c>
      <c r="J33" s="70">
        <v>1281888</v>
      </c>
      <c r="M33" s="4"/>
    </row>
    <row r="34" spans="4:13" ht="15.75" customHeight="1">
      <c r="D34" s="154" t="s">
        <v>54</v>
      </c>
      <c r="E34" s="70">
        <v>2</v>
      </c>
      <c r="F34" s="70">
        <v>1822963</v>
      </c>
      <c r="G34" s="70">
        <v>0</v>
      </c>
      <c r="H34" s="70">
        <v>0</v>
      </c>
      <c r="I34" s="70">
        <v>2</v>
      </c>
      <c r="J34" s="70">
        <v>1822963</v>
      </c>
      <c r="M34" s="4"/>
    </row>
    <row r="35" spans="4:13" ht="15.75" customHeight="1">
      <c r="D35" s="154" t="s">
        <v>244</v>
      </c>
      <c r="E35" s="70">
        <v>2</v>
      </c>
      <c r="F35" s="70">
        <v>2113500</v>
      </c>
      <c r="G35" s="70">
        <v>0</v>
      </c>
      <c r="H35" s="70">
        <v>0</v>
      </c>
      <c r="I35" s="70">
        <v>2</v>
      </c>
      <c r="J35" s="70">
        <v>2113500</v>
      </c>
      <c r="M35" s="4"/>
    </row>
    <row r="36" spans="4:13" ht="15.75" customHeight="1">
      <c r="D36" s="154" t="s">
        <v>190</v>
      </c>
      <c r="E36" s="70">
        <v>1</v>
      </c>
      <c r="F36" s="70">
        <v>2058673</v>
      </c>
      <c r="G36" s="70">
        <v>0</v>
      </c>
      <c r="H36" s="70">
        <v>0</v>
      </c>
      <c r="I36" s="70">
        <v>1</v>
      </c>
      <c r="J36" s="70">
        <v>2058673</v>
      </c>
      <c r="M36" s="4"/>
    </row>
    <row r="37" spans="4:13" ht="15.75" customHeight="1">
      <c r="D37" s="154" t="s">
        <v>246</v>
      </c>
      <c r="E37" s="70">
        <v>9</v>
      </c>
      <c r="F37" s="70">
        <v>22057165</v>
      </c>
      <c r="G37" s="70">
        <v>207</v>
      </c>
      <c r="H37" s="70">
        <v>809096808</v>
      </c>
      <c r="I37" s="70">
        <v>216</v>
      </c>
      <c r="J37" s="70">
        <v>831123973</v>
      </c>
      <c r="M37" s="4"/>
    </row>
    <row r="38" spans="4:13" ht="15.75" customHeight="1">
      <c r="D38" s="154" t="s">
        <v>173</v>
      </c>
      <c r="E38" s="70">
        <v>30</v>
      </c>
      <c r="F38" s="70">
        <v>2292173288</v>
      </c>
      <c r="G38" s="70">
        <v>0</v>
      </c>
      <c r="H38" s="70">
        <v>0</v>
      </c>
      <c r="I38" s="70">
        <v>30</v>
      </c>
      <c r="J38" s="70">
        <v>2292173288</v>
      </c>
      <c r="M38" s="4"/>
    </row>
    <row r="39" spans="4:13" ht="15.75" customHeight="1">
      <c r="D39" s="154" t="s">
        <v>139</v>
      </c>
      <c r="E39" s="70">
        <v>25</v>
      </c>
      <c r="F39" s="70">
        <v>27115293</v>
      </c>
      <c r="G39" s="70">
        <v>14</v>
      </c>
      <c r="H39" s="70">
        <v>14921265</v>
      </c>
      <c r="I39" s="70">
        <v>39</v>
      </c>
      <c r="J39" s="70">
        <v>42036558</v>
      </c>
      <c r="M39" s="4"/>
    </row>
    <row r="40" spans="4:13" ht="19.5" customHeight="1" thickBot="1">
      <c r="D40" s="179" t="s">
        <v>0</v>
      </c>
      <c r="E40" s="183">
        <f t="shared" ref="E40:J40" si="0">SUM(E8:E39)</f>
        <v>805</v>
      </c>
      <c r="F40" s="183">
        <f>SUM(F8:F39)</f>
        <v>9436980512</v>
      </c>
      <c r="G40" s="183">
        <f t="shared" si="0"/>
        <v>1474</v>
      </c>
      <c r="H40" s="183">
        <f t="shared" si="0"/>
        <v>14726900925</v>
      </c>
      <c r="I40" s="183">
        <f t="shared" si="0"/>
        <v>2279</v>
      </c>
      <c r="J40" s="183">
        <f t="shared" si="0"/>
        <v>24163851437</v>
      </c>
    </row>
    <row r="41" spans="4:13" ht="21.95" customHeight="1" thickTop="1">
      <c r="J41" s="4"/>
    </row>
    <row r="42" spans="4:13" ht="21.95" customHeight="1">
      <c r="F42" s="100"/>
      <c r="I42" s="4"/>
      <c r="J42" s="4"/>
    </row>
    <row r="43" spans="4:13" ht="8.25" customHeight="1">
      <c r="F43" s="109"/>
    </row>
    <row r="44" spans="4:13" ht="21.95" customHeight="1">
      <c r="H44" s="4"/>
    </row>
  </sheetData>
  <mergeCells count="5">
    <mergeCell ref="D3:J3"/>
    <mergeCell ref="D6:D7"/>
    <mergeCell ref="E6:F6"/>
    <mergeCell ref="G6:H6"/>
    <mergeCell ref="I6:J6"/>
  </mergeCells>
  <printOptions horizontalCentered="1" verticalCentered="1"/>
  <pageMargins left="0.85" right="0.78" top="0.59" bottom="1.1000000000000001" header="0.3" footer="0.23"/>
  <pageSetup paperSize="9" scale="75" orientation="portrait" r:id="rId1"/>
  <headerFooter differentOddEven="1" differentFirst="1">
    <firstFooter>&amp;C&amp;14 5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6"/>
  <sheetViews>
    <sheetView rightToLeft="1" view="pageBreakPreview" zoomScaleSheetLayoutView="100" workbookViewId="0">
      <selection activeCell="F24" sqref="F24"/>
    </sheetView>
  </sheetViews>
  <sheetFormatPr defaultColWidth="9.140625" defaultRowHeight="21.95" customHeight="1"/>
  <cols>
    <col min="1" max="1" width="2.28515625" style="13" customWidth="1"/>
    <col min="2" max="2" width="23" style="44" customWidth="1"/>
    <col min="3" max="3" width="8.7109375" style="13" customWidth="1"/>
    <col min="4" max="4" width="14.85546875" style="13" customWidth="1"/>
    <col min="5" max="5" width="6.28515625" style="13" customWidth="1"/>
    <col min="6" max="6" width="14.7109375" style="13" customWidth="1"/>
    <col min="7" max="7" width="6.28515625" style="13" customWidth="1"/>
    <col min="8" max="8" width="16.85546875" style="13" customWidth="1"/>
    <col min="9" max="9" width="8.5703125" style="13" customWidth="1"/>
    <col min="10" max="10" width="16.85546875" style="13" customWidth="1"/>
    <col min="11" max="12" width="18.5703125" style="13" customWidth="1"/>
    <col min="13" max="16384" width="9.140625" style="13"/>
  </cols>
  <sheetData>
    <row r="3" spans="1:10" ht="2.25" customHeight="1"/>
    <row r="4" spans="1:10" ht="33" customHeight="1">
      <c r="A4" s="30"/>
      <c r="B4" s="445" t="s">
        <v>216</v>
      </c>
      <c r="C4" s="445"/>
      <c r="D4" s="445"/>
      <c r="E4" s="445"/>
      <c r="F4" s="445"/>
      <c r="G4" s="445"/>
      <c r="H4" s="445"/>
      <c r="I4" s="445"/>
      <c r="J4" s="445"/>
    </row>
    <row r="5" spans="1:10" ht="21.95" customHeight="1" thickBot="1">
      <c r="A5" s="30"/>
      <c r="B5" s="377" t="s">
        <v>58</v>
      </c>
      <c r="C5" s="9"/>
      <c r="D5" s="9"/>
      <c r="E5" s="9"/>
      <c r="F5" s="9"/>
      <c r="G5" s="30"/>
      <c r="H5" s="30"/>
      <c r="I5" s="465" t="s">
        <v>36</v>
      </c>
      <c r="J5" s="465" t="s">
        <v>36</v>
      </c>
    </row>
    <row r="6" spans="1:10" ht="21.95" customHeight="1" thickTop="1">
      <c r="A6" s="30"/>
      <c r="B6" s="466" t="s">
        <v>13</v>
      </c>
      <c r="C6" s="454" t="s">
        <v>102</v>
      </c>
      <c r="D6" s="454"/>
      <c r="E6" s="454" t="s">
        <v>76</v>
      </c>
      <c r="F6" s="454"/>
      <c r="G6" s="444" t="s">
        <v>93</v>
      </c>
      <c r="H6" s="444"/>
      <c r="I6" s="444" t="s">
        <v>71</v>
      </c>
      <c r="J6" s="444"/>
    </row>
    <row r="7" spans="1:10" ht="21.95" customHeight="1" thickBot="1">
      <c r="A7" s="30"/>
      <c r="B7" s="508"/>
      <c r="C7" s="254" t="s">
        <v>8</v>
      </c>
      <c r="D7" s="254" t="s">
        <v>9</v>
      </c>
      <c r="E7" s="254" t="s">
        <v>8</v>
      </c>
      <c r="F7" s="254" t="s">
        <v>9</v>
      </c>
      <c r="G7" s="254" t="s">
        <v>8</v>
      </c>
      <c r="H7" s="189" t="s">
        <v>9</v>
      </c>
      <c r="I7" s="189" t="s">
        <v>8</v>
      </c>
      <c r="J7" s="189" t="s">
        <v>9</v>
      </c>
    </row>
    <row r="8" spans="1:10" ht="16.5" customHeight="1" thickTop="1">
      <c r="A8" s="30"/>
      <c r="B8" s="307" t="s">
        <v>32</v>
      </c>
      <c r="C8" s="229">
        <v>9</v>
      </c>
      <c r="D8" s="171">
        <v>1813599</v>
      </c>
      <c r="E8" s="229">
        <v>5</v>
      </c>
      <c r="F8" s="229">
        <v>909833</v>
      </c>
      <c r="G8" s="222">
        <v>1</v>
      </c>
      <c r="H8" s="229">
        <v>336375</v>
      </c>
      <c r="I8" s="222">
        <f>C8+E8+G8</f>
        <v>15</v>
      </c>
      <c r="J8" s="103">
        <f>D8+F8+H8</f>
        <v>3059807</v>
      </c>
    </row>
    <row r="9" spans="1:10" ht="16.5" customHeight="1">
      <c r="A9" s="30"/>
      <c r="B9" s="154" t="s">
        <v>16</v>
      </c>
      <c r="C9" s="103">
        <v>1</v>
      </c>
      <c r="D9" s="70">
        <v>1447550</v>
      </c>
      <c r="E9" s="103">
        <v>1</v>
      </c>
      <c r="F9" s="103">
        <v>15940000</v>
      </c>
      <c r="G9" s="121">
        <v>0</v>
      </c>
      <c r="H9" s="103">
        <v>0</v>
      </c>
      <c r="I9" s="121">
        <f t="shared" ref="I9:I15" si="0">C9+E9+G9</f>
        <v>2</v>
      </c>
      <c r="J9" s="103">
        <f t="shared" ref="J9:J15" si="1">D9+F9+H9</f>
        <v>17387550</v>
      </c>
    </row>
    <row r="10" spans="1:10" ht="16.5" customHeight="1">
      <c r="A10" s="30"/>
      <c r="B10" s="154" t="s">
        <v>245</v>
      </c>
      <c r="C10" s="103">
        <v>0</v>
      </c>
      <c r="D10" s="70">
        <v>0</v>
      </c>
      <c r="E10" s="103">
        <v>1</v>
      </c>
      <c r="F10" s="103">
        <v>304000</v>
      </c>
      <c r="G10" s="121">
        <v>0</v>
      </c>
      <c r="H10" s="103">
        <v>0</v>
      </c>
      <c r="I10" s="121">
        <f t="shared" si="0"/>
        <v>1</v>
      </c>
      <c r="J10" s="103">
        <f t="shared" si="1"/>
        <v>304000</v>
      </c>
    </row>
    <row r="11" spans="1:10" ht="16.5" customHeight="1">
      <c r="A11" s="30"/>
      <c r="B11" s="154" t="s">
        <v>169</v>
      </c>
      <c r="C11" s="103">
        <v>1</v>
      </c>
      <c r="D11" s="70">
        <v>425744</v>
      </c>
      <c r="E11" s="103">
        <v>0</v>
      </c>
      <c r="F11" s="103">
        <v>0</v>
      </c>
      <c r="G11" s="121">
        <v>2</v>
      </c>
      <c r="H11" s="103">
        <v>3338439</v>
      </c>
      <c r="I11" s="121">
        <f t="shared" si="0"/>
        <v>3</v>
      </c>
      <c r="J11" s="103">
        <f t="shared" si="1"/>
        <v>3764183</v>
      </c>
    </row>
    <row r="12" spans="1:10" ht="16.5" customHeight="1">
      <c r="A12" s="30"/>
      <c r="B12" s="154" t="s">
        <v>167</v>
      </c>
      <c r="C12" s="103">
        <v>0</v>
      </c>
      <c r="D12" s="70">
        <v>0</v>
      </c>
      <c r="E12" s="103">
        <v>0</v>
      </c>
      <c r="F12" s="103">
        <v>0</v>
      </c>
      <c r="G12" s="121">
        <v>1</v>
      </c>
      <c r="H12" s="103">
        <v>39148986</v>
      </c>
      <c r="I12" s="121">
        <f t="shared" si="0"/>
        <v>1</v>
      </c>
      <c r="J12" s="103">
        <f t="shared" si="1"/>
        <v>39148986</v>
      </c>
    </row>
    <row r="13" spans="1:10" ht="16.5" customHeight="1">
      <c r="A13" s="30"/>
      <c r="B13" s="154" t="s">
        <v>20</v>
      </c>
      <c r="C13" s="103">
        <v>1</v>
      </c>
      <c r="D13" s="70">
        <v>783505</v>
      </c>
      <c r="E13" s="103">
        <v>0</v>
      </c>
      <c r="F13" s="103">
        <v>0</v>
      </c>
      <c r="G13" s="121">
        <v>0</v>
      </c>
      <c r="H13" s="103">
        <v>0</v>
      </c>
      <c r="I13" s="121">
        <f t="shared" si="0"/>
        <v>1</v>
      </c>
      <c r="J13" s="103">
        <f t="shared" si="1"/>
        <v>783505</v>
      </c>
    </row>
    <row r="14" spans="1:10" ht="16.5" customHeight="1">
      <c r="A14" s="30"/>
      <c r="B14" s="154" t="s">
        <v>237</v>
      </c>
      <c r="C14" s="103">
        <v>5</v>
      </c>
      <c r="D14" s="70">
        <v>5654168</v>
      </c>
      <c r="E14" s="103">
        <v>1</v>
      </c>
      <c r="F14" s="103">
        <v>2209725</v>
      </c>
      <c r="G14" s="121">
        <v>183</v>
      </c>
      <c r="H14" s="103">
        <v>2295584409</v>
      </c>
      <c r="I14" s="121">
        <f t="shared" si="0"/>
        <v>189</v>
      </c>
      <c r="J14" s="103">
        <f t="shared" si="1"/>
        <v>2303448302</v>
      </c>
    </row>
    <row r="15" spans="1:10" ht="22.5" customHeight="1" thickBot="1">
      <c r="A15" s="30"/>
      <c r="B15" s="308" t="s">
        <v>139</v>
      </c>
      <c r="C15" s="132">
        <v>0</v>
      </c>
      <c r="D15" s="255">
        <v>0</v>
      </c>
      <c r="E15" s="132">
        <v>0</v>
      </c>
      <c r="F15" s="132">
        <v>0</v>
      </c>
      <c r="G15" s="60">
        <v>1</v>
      </c>
      <c r="H15" s="132">
        <v>2141644</v>
      </c>
      <c r="I15" s="121">
        <f t="shared" si="0"/>
        <v>1</v>
      </c>
      <c r="J15" s="103">
        <f t="shared" si="1"/>
        <v>2141644</v>
      </c>
    </row>
    <row r="16" spans="1:10" s="20" customFormat="1" ht="16.5" customHeight="1" thickBot="1">
      <c r="A16" s="174"/>
      <c r="B16" s="199" t="s">
        <v>55</v>
      </c>
      <c r="C16" s="230">
        <f t="shared" ref="C16:J16" si="2">SUM(C8:C15)</f>
        <v>17</v>
      </c>
      <c r="D16" s="230">
        <f t="shared" si="2"/>
        <v>10124566</v>
      </c>
      <c r="E16" s="230">
        <f t="shared" si="2"/>
        <v>8</v>
      </c>
      <c r="F16" s="230">
        <f t="shared" si="2"/>
        <v>19363558</v>
      </c>
      <c r="G16" s="220">
        <f t="shared" si="2"/>
        <v>188</v>
      </c>
      <c r="H16" s="230">
        <f t="shared" si="2"/>
        <v>2340549853</v>
      </c>
      <c r="I16" s="220">
        <f t="shared" si="2"/>
        <v>213</v>
      </c>
      <c r="J16" s="230">
        <f t="shared" si="2"/>
        <v>2370037977</v>
      </c>
    </row>
    <row r="17" spans="1:15" ht="21.95" customHeight="1" thickTop="1">
      <c r="A17" s="30"/>
      <c r="B17" s="48"/>
      <c r="C17" s="30"/>
      <c r="D17" s="30"/>
      <c r="E17" s="30"/>
      <c r="F17" s="30"/>
      <c r="G17" s="30"/>
      <c r="H17" s="30"/>
      <c r="I17" s="30"/>
      <c r="J17" s="30"/>
    </row>
    <row r="18" spans="1:15" ht="21.95" customHeight="1">
      <c r="A18" s="30"/>
      <c r="B18" s="48"/>
      <c r="C18" s="30"/>
      <c r="D18" s="30"/>
      <c r="E18" s="30"/>
      <c r="F18" s="108"/>
      <c r="G18" s="30"/>
      <c r="H18" s="30"/>
      <c r="I18" s="30"/>
      <c r="J18" s="30"/>
      <c r="M18" s="132"/>
      <c r="N18" s="158"/>
      <c r="O18" s="158"/>
    </row>
    <row r="19" spans="1:15" ht="21.95" customHeight="1">
      <c r="A19" s="30"/>
      <c r="B19" s="48"/>
      <c r="C19" s="30"/>
      <c r="D19" s="30"/>
      <c r="E19" s="30"/>
      <c r="F19" s="30"/>
      <c r="G19" s="30"/>
      <c r="H19" s="30"/>
      <c r="I19" s="30"/>
      <c r="J19" s="30"/>
    </row>
    <row r="26" spans="1:15" ht="21.95" customHeight="1">
      <c r="C26" s="136"/>
      <c r="D26" s="136"/>
      <c r="E26" s="136"/>
    </row>
  </sheetData>
  <mergeCells count="7">
    <mergeCell ref="I6:J6"/>
    <mergeCell ref="B4:J4"/>
    <mergeCell ref="I5:J5"/>
    <mergeCell ref="B6:B7"/>
    <mergeCell ref="G6:H6"/>
    <mergeCell ref="C6:D6"/>
    <mergeCell ref="E6:F6"/>
  </mergeCells>
  <printOptions horizontalCentered="1" verticalCentered="1"/>
  <pageMargins left="0.31496062992125984" right="0.15748031496062992" top="0.74803149606299213" bottom="1.1811023622047245" header="0.31496062992125984" footer="0.31496062992125984"/>
  <pageSetup paperSize="9" scale="85" orientation="landscape" r:id="rId1"/>
  <headerFooter>
    <oddFooter>&amp;C&amp;14 30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4"/>
  <sheetViews>
    <sheetView rightToLeft="1" view="pageBreakPreview" zoomScaleSheetLayoutView="100" workbookViewId="0">
      <selection activeCell="B4" sqref="B4:L22"/>
    </sheetView>
  </sheetViews>
  <sheetFormatPr defaultColWidth="9.140625" defaultRowHeight="21.95" customHeight="1"/>
  <cols>
    <col min="1" max="1" width="9" style="13" customWidth="1"/>
    <col min="2" max="2" width="13.5703125" style="43" customWidth="1"/>
    <col min="3" max="3" width="8" style="43" customWidth="1"/>
    <col min="4" max="4" width="11.85546875" style="43" customWidth="1"/>
    <col min="5" max="5" width="6.7109375" style="8" customWidth="1"/>
    <col min="6" max="6" width="15.5703125" style="8" customWidth="1"/>
    <col min="7" max="7" width="8.140625" style="8" customWidth="1"/>
    <col min="8" max="8" width="9.7109375" style="8" customWidth="1"/>
    <col min="9" max="9" width="8.85546875" style="8" customWidth="1"/>
    <col min="10" max="10" width="12" style="8" customWidth="1"/>
    <col min="11" max="11" width="8.28515625" style="8" customWidth="1"/>
    <col min="12" max="12" width="17.7109375" style="8" customWidth="1"/>
    <col min="13" max="16384" width="9.140625" style="13"/>
  </cols>
  <sheetData>
    <row r="2" spans="1:20" ht="39" customHeight="1"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</row>
    <row r="3" spans="1:20" s="14" customFormat="1" ht="21.95" customHeight="1">
      <c r="B3" s="445" t="s">
        <v>198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20" ht="21.95" customHeight="1" thickBot="1">
      <c r="B4" s="458" t="s">
        <v>39</v>
      </c>
      <c r="C4" s="458"/>
      <c r="D4" s="458"/>
      <c r="E4" s="458"/>
      <c r="F4" s="15"/>
      <c r="G4" s="15"/>
      <c r="H4" s="15"/>
      <c r="I4" s="15"/>
      <c r="J4" s="15"/>
      <c r="K4" s="459" t="s">
        <v>37</v>
      </c>
      <c r="L4" s="459"/>
    </row>
    <row r="5" spans="1:20" ht="40.5" customHeight="1" thickTop="1">
      <c r="B5" s="460" t="s">
        <v>7</v>
      </c>
      <c r="C5" s="454" t="s">
        <v>175</v>
      </c>
      <c r="D5" s="454"/>
      <c r="E5" s="385" t="s">
        <v>176</v>
      </c>
      <c r="F5" s="385"/>
      <c r="G5" s="463" t="s">
        <v>177</v>
      </c>
      <c r="H5" s="463"/>
      <c r="I5" s="463" t="s">
        <v>178</v>
      </c>
      <c r="J5" s="463"/>
      <c r="K5" s="454" t="s">
        <v>0</v>
      </c>
      <c r="L5" s="454"/>
      <c r="N5" s="16"/>
      <c r="O5" s="16"/>
      <c r="P5" s="16"/>
      <c r="Q5" s="16"/>
      <c r="R5" s="16"/>
      <c r="S5" s="16"/>
    </row>
    <row r="6" spans="1:20" ht="40.5" customHeight="1" thickBot="1">
      <c r="A6" s="16"/>
      <c r="B6" s="461"/>
      <c r="C6" s="462" t="s">
        <v>199</v>
      </c>
      <c r="D6" s="462"/>
      <c r="E6" s="383" t="s">
        <v>8</v>
      </c>
      <c r="F6" s="189" t="s">
        <v>9</v>
      </c>
      <c r="G6" s="374" t="s">
        <v>8</v>
      </c>
      <c r="H6" s="374" t="s">
        <v>8</v>
      </c>
      <c r="I6" s="374" t="s">
        <v>74</v>
      </c>
      <c r="J6" s="374" t="s">
        <v>9</v>
      </c>
      <c r="K6" s="189" t="s">
        <v>8</v>
      </c>
      <c r="L6" s="374" t="s">
        <v>9</v>
      </c>
      <c r="M6" s="16"/>
      <c r="N6" s="16"/>
      <c r="O6" s="16"/>
      <c r="P6" s="16"/>
      <c r="Q6" s="16"/>
      <c r="R6" s="16"/>
      <c r="S6" s="16"/>
      <c r="T6" s="16"/>
    </row>
    <row r="7" spans="1:20" s="30" customFormat="1" ht="13.5" customHeight="1" thickTop="1">
      <c r="A7" s="73"/>
      <c r="B7" s="69" t="s">
        <v>72</v>
      </c>
      <c r="C7" s="155">
        <v>0</v>
      </c>
      <c r="D7" s="69">
        <v>0</v>
      </c>
      <c r="E7" s="155">
        <v>0</v>
      </c>
      <c r="F7" s="155">
        <v>0</v>
      </c>
      <c r="G7" s="155">
        <v>1</v>
      </c>
      <c r="H7" s="121">
        <v>399750</v>
      </c>
      <c r="I7" s="155">
        <v>0</v>
      </c>
      <c r="J7" s="137">
        <v>0</v>
      </c>
      <c r="K7" s="155">
        <v>1</v>
      </c>
      <c r="L7" s="137">
        <v>399750</v>
      </c>
      <c r="M7" s="73"/>
      <c r="N7" s="73"/>
      <c r="O7" s="73"/>
      <c r="P7" s="73"/>
      <c r="Q7" s="73"/>
      <c r="R7" s="73"/>
      <c r="S7" s="73"/>
    </row>
    <row r="8" spans="1:20" s="30" customFormat="1" ht="13.5" customHeight="1">
      <c r="A8" s="73"/>
      <c r="B8" s="69" t="s">
        <v>12</v>
      </c>
      <c r="C8" s="155">
        <v>0</v>
      </c>
      <c r="D8" s="69">
        <v>0</v>
      </c>
      <c r="E8" s="155">
        <v>13</v>
      </c>
      <c r="F8" s="121">
        <v>653278807</v>
      </c>
      <c r="G8" s="155">
        <v>0</v>
      </c>
      <c r="H8" s="155">
        <v>0</v>
      </c>
      <c r="I8" s="155">
        <v>0</v>
      </c>
      <c r="J8" s="137">
        <v>0</v>
      </c>
      <c r="K8" s="155">
        <v>13</v>
      </c>
      <c r="L8" s="137">
        <v>653278807</v>
      </c>
      <c r="M8" s="73"/>
      <c r="N8" s="73"/>
      <c r="O8" s="73"/>
      <c r="P8" s="73"/>
      <c r="Q8" s="73"/>
      <c r="R8" s="73"/>
      <c r="S8" s="73"/>
    </row>
    <row r="9" spans="1:20" s="30" customFormat="1" ht="13.5" customHeight="1">
      <c r="A9" s="73"/>
      <c r="B9" s="69" t="s">
        <v>1</v>
      </c>
      <c r="C9" s="155">
        <v>0</v>
      </c>
      <c r="D9" s="69">
        <v>0</v>
      </c>
      <c r="E9" s="155">
        <v>0</v>
      </c>
      <c r="F9" s="155">
        <v>0</v>
      </c>
      <c r="G9" s="155">
        <v>0</v>
      </c>
      <c r="H9" s="155">
        <v>0</v>
      </c>
      <c r="I9" s="155">
        <v>0</v>
      </c>
      <c r="J9" s="137">
        <v>0</v>
      </c>
      <c r="K9" s="155">
        <v>0</v>
      </c>
      <c r="L9" s="137">
        <v>0</v>
      </c>
      <c r="M9" s="73"/>
      <c r="N9" s="73"/>
      <c r="O9" s="73"/>
      <c r="P9" s="73"/>
      <c r="Q9" s="73"/>
      <c r="R9" s="73"/>
      <c r="S9" s="73"/>
    </row>
    <row r="10" spans="1:20" s="30" customFormat="1" ht="13.5" customHeight="1">
      <c r="A10" s="73"/>
      <c r="B10" s="69" t="s">
        <v>179</v>
      </c>
      <c r="C10" s="155">
        <v>0</v>
      </c>
      <c r="D10" s="69">
        <v>0</v>
      </c>
      <c r="E10" s="155">
        <v>0</v>
      </c>
      <c r="F10" s="155">
        <v>0</v>
      </c>
      <c r="G10" s="155">
        <v>0</v>
      </c>
      <c r="H10" s="155">
        <v>0</v>
      </c>
      <c r="I10" s="155">
        <v>0</v>
      </c>
      <c r="J10" s="137">
        <v>0</v>
      </c>
      <c r="K10" s="155">
        <v>0</v>
      </c>
      <c r="L10" s="137">
        <v>0</v>
      </c>
      <c r="M10" s="73"/>
      <c r="N10" s="73"/>
      <c r="O10" s="73"/>
      <c r="P10" s="73"/>
      <c r="Q10" s="73"/>
      <c r="R10" s="73"/>
      <c r="S10" s="73"/>
    </row>
    <row r="11" spans="1:20" s="30" customFormat="1" ht="13.5" customHeight="1">
      <c r="A11" s="73"/>
      <c r="B11" s="69" t="s">
        <v>2</v>
      </c>
      <c r="C11" s="155">
        <v>0</v>
      </c>
      <c r="D11" s="69">
        <v>0</v>
      </c>
      <c r="E11" s="155">
        <v>1</v>
      </c>
      <c r="F11" s="121">
        <v>631727947</v>
      </c>
      <c r="G11" s="155">
        <v>0</v>
      </c>
      <c r="H11" s="155">
        <v>0</v>
      </c>
      <c r="I11" s="155">
        <v>0</v>
      </c>
      <c r="J11" s="137">
        <v>0</v>
      </c>
      <c r="K11" s="155">
        <v>1</v>
      </c>
      <c r="L11" s="137">
        <v>631727947</v>
      </c>
      <c r="M11" s="73"/>
      <c r="N11" s="73"/>
      <c r="O11" s="73"/>
      <c r="P11" s="73"/>
      <c r="Q11" s="73"/>
      <c r="R11" s="73"/>
      <c r="S11" s="73"/>
    </row>
    <row r="12" spans="1:20" s="30" customFormat="1" ht="13.5" customHeight="1">
      <c r="A12" s="73"/>
      <c r="B12" s="69" t="s">
        <v>3</v>
      </c>
      <c r="C12" s="155">
        <v>0</v>
      </c>
      <c r="D12" s="69">
        <v>0</v>
      </c>
      <c r="E12" s="155">
        <v>2</v>
      </c>
      <c r="F12" s="121">
        <v>15640000</v>
      </c>
      <c r="G12" s="155">
        <v>0</v>
      </c>
      <c r="H12" s="155">
        <v>0</v>
      </c>
      <c r="I12" s="155">
        <v>0</v>
      </c>
      <c r="J12" s="137">
        <v>0</v>
      </c>
      <c r="K12" s="155">
        <v>2</v>
      </c>
      <c r="L12" s="137">
        <v>15640000</v>
      </c>
      <c r="M12" s="73"/>
      <c r="N12" s="73"/>
      <c r="O12" s="73"/>
      <c r="P12" s="73"/>
      <c r="Q12" s="73"/>
      <c r="R12" s="73"/>
      <c r="S12" s="73"/>
    </row>
    <row r="13" spans="1:20" s="30" customFormat="1" ht="13.5" customHeight="1">
      <c r="A13" s="73"/>
      <c r="B13" s="69" t="s">
        <v>60</v>
      </c>
      <c r="C13" s="155">
        <v>0</v>
      </c>
      <c r="D13" s="69">
        <v>0</v>
      </c>
      <c r="E13" s="155">
        <v>7</v>
      </c>
      <c r="F13" s="121">
        <v>1085126212</v>
      </c>
      <c r="G13" s="155">
        <v>0</v>
      </c>
      <c r="H13" s="155">
        <v>0</v>
      </c>
      <c r="I13" s="155">
        <v>0</v>
      </c>
      <c r="J13" s="137">
        <v>0</v>
      </c>
      <c r="K13" s="155">
        <v>7</v>
      </c>
      <c r="L13" s="137">
        <v>1085126212</v>
      </c>
      <c r="M13" s="73"/>
      <c r="N13" s="73"/>
      <c r="O13" s="73"/>
      <c r="P13" s="73"/>
      <c r="Q13" s="73"/>
      <c r="R13" s="73"/>
      <c r="S13" s="73"/>
    </row>
    <row r="14" spans="1:20" s="30" customFormat="1" ht="13.5" customHeight="1">
      <c r="A14" s="73"/>
      <c r="B14" s="69" t="s">
        <v>4</v>
      </c>
      <c r="C14" s="155">
        <v>0</v>
      </c>
      <c r="D14" s="69">
        <v>0</v>
      </c>
      <c r="E14" s="155">
        <v>6</v>
      </c>
      <c r="F14" s="121">
        <v>406236043</v>
      </c>
      <c r="G14" s="155">
        <v>0</v>
      </c>
      <c r="H14" s="155">
        <v>0</v>
      </c>
      <c r="I14" s="155">
        <v>0</v>
      </c>
      <c r="J14" s="137">
        <v>0</v>
      </c>
      <c r="K14" s="155">
        <v>6</v>
      </c>
      <c r="L14" s="137">
        <v>406236043</v>
      </c>
      <c r="M14" s="73"/>
      <c r="N14" s="73"/>
      <c r="O14" s="73"/>
      <c r="P14" s="73"/>
      <c r="Q14" s="73"/>
      <c r="R14" s="73"/>
      <c r="S14" s="73"/>
    </row>
    <row r="15" spans="1:20" s="30" customFormat="1" ht="13.5" customHeight="1">
      <c r="A15" s="73"/>
      <c r="B15" s="69" t="s">
        <v>61</v>
      </c>
      <c r="C15" s="155">
        <v>0</v>
      </c>
      <c r="D15" s="69">
        <v>0</v>
      </c>
      <c r="E15" s="155">
        <v>0</v>
      </c>
      <c r="F15" s="155">
        <v>0</v>
      </c>
      <c r="G15" s="155">
        <v>0</v>
      </c>
      <c r="H15" s="155">
        <v>0</v>
      </c>
      <c r="I15" s="155">
        <v>0</v>
      </c>
      <c r="J15" s="137">
        <v>0</v>
      </c>
      <c r="K15" s="155">
        <v>0</v>
      </c>
      <c r="L15" s="137">
        <v>0</v>
      </c>
      <c r="M15" s="73"/>
      <c r="N15" s="73"/>
      <c r="O15" s="73"/>
      <c r="P15" s="73"/>
      <c r="Q15" s="73"/>
      <c r="R15" s="73"/>
      <c r="S15" s="73"/>
    </row>
    <row r="16" spans="1:20" s="30" customFormat="1" ht="13.5" customHeight="1">
      <c r="A16" s="73"/>
      <c r="B16" s="69" t="s">
        <v>52</v>
      </c>
      <c r="C16" s="155">
        <v>0</v>
      </c>
      <c r="D16" s="69">
        <v>0</v>
      </c>
      <c r="E16" s="155">
        <v>0</v>
      </c>
      <c r="F16" s="155">
        <v>0</v>
      </c>
      <c r="G16" s="155">
        <v>0</v>
      </c>
      <c r="H16" s="155">
        <v>0</v>
      </c>
      <c r="I16" s="155">
        <v>0</v>
      </c>
      <c r="J16" s="137">
        <v>0</v>
      </c>
      <c r="K16" s="155">
        <v>0</v>
      </c>
      <c r="L16" s="137">
        <v>0</v>
      </c>
      <c r="M16" s="73"/>
      <c r="N16" s="73"/>
      <c r="O16" s="73"/>
      <c r="P16" s="73"/>
      <c r="Q16" s="73"/>
      <c r="R16" s="73"/>
      <c r="S16" s="73"/>
    </row>
    <row r="17" spans="1:19" s="30" customFormat="1" ht="13.5" customHeight="1">
      <c r="A17" s="73"/>
      <c r="B17" s="69" t="s">
        <v>53</v>
      </c>
      <c r="C17" s="155">
        <v>0</v>
      </c>
      <c r="D17" s="69">
        <v>0</v>
      </c>
      <c r="E17" s="155">
        <v>0</v>
      </c>
      <c r="F17" s="155">
        <v>0</v>
      </c>
      <c r="G17" s="155">
        <v>0</v>
      </c>
      <c r="H17" s="155">
        <v>0</v>
      </c>
      <c r="I17" s="155">
        <v>0</v>
      </c>
      <c r="J17" s="137">
        <v>0</v>
      </c>
      <c r="K17" s="155">
        <v>0</v>
      </c>
      <c r="L17" s="137">
        <v>0</v>
      </c>
      <c r="M17" s="73"/>
      <c r="N17" s="73"/>
      <c r="O17" s="73"/>
      <c r="P17" s="73"/>
      <c r="Q17" s="73"/>
      <c r="R17" s="73"/>
      <c r="S17" s="73"/>
    </row>
    <row r="18" spans="1:19" s="30" customFormat="1" ht="13.5" customHeight="1">
      <c r="A18" s="73"/>
      <c r="B18" s="69" t="s">
        <v>108</v>
      </c>
      <c r="C18" s="155">
        <v>0</v>
      </c>
      <c r="D18" s="69">
        <v>0</v>
      </c>
      <c r="E18" s="155">
        <v>1</v>
      </c>
      <c r="F18" s="155">
        <v>17479999</v>
      </c>
      <c r="G18" s="155">
        <v>0</v>
      </c>
      <c r="H18" s="155">
        <v>0</v>
      </c>
      <c r="I18" s="155">
        <v>0</v>
      </c>
      <c r="J18" s="137">
        <v>0</v>
      </c>
      <c r="K18" s="155">
        <v>1</v>
      </c>
      <c r="L18" s="137">
        <v>17479999</v>
      </c>
      <c r="M18" s="73"/>
      <c r="N18" s="73"/>
      <c r="O18" s="73"/>
      <c r="P18" s="73"/>
      <c r="Q18" s="73"/>
      <c r="R18" s="73"/>
      <c r="S18" s="73"/>
    </row>
    <row r="19" spans="1:19" s="30" customFormat="1" ht="13.5" customHeight="1">
      <c r="A19" s="73"/>
      <c r="B19" s="69" t="s">
        <v>135</v>
      </c>
      <c r="C19" s="155">
        <v>1</v>
      </c>
      <c r="D19" s="121">
        <v>2711125</v>
      </c>
      <c r="E19" s="155">
        <v>0</v>
      </c>
      <c r="F19" s="155">
        <v>0</v>
      </c>
      <c r="G19" s="155">
        <v>0</v>
      </c>
      <c r="H19" s="155">
        <v>0</v>
      </c>
      <c r="I19" s="155">
        <v>0</v>
      </c>
      <c r="J19" s="137">
        <v>0</v>
      </c>
      <c r="K19" s="155">
        <v>1</v>
      </c>
      <c r="L19" s="137">
        <v>2711125</v>
      </c>
      <c r="M19" s="73"/>
      <c r="N19" s="73"/>
      <c r="O19" s="73"/>
      <c r="P19" s="73"/>
      <c r="Q19" s="73"/>
      <c r="R19" s="73"/>
      <c r="S19" s="73"/>
    </row>
    <row r="20" spans="1:19" s="30" customFormat="1" ht="13.5" customHeight="1">
      <c r="A20" s="73"/>
      <c r="B20" s="69" t="s">
        <v>5</v>
      </c>
      <c r="C20" s="155">
        <v>0</v>
      </c>
      <c r="D20" s="69">
        <v>0</v>
      </c>
      <c r="E20" s="155">
        <v>0</v>
      </c>
      <c r="F20" s="155">
        <v>0</v>
      </c>
      <c r="G20" s="155">
        <v>0</v>
      </c>
      <c r="H20" s="155">
        <v>0</v>
      </c>
      <c r="I20" s="155">
        <v>0</v>
      </c>
      <c r="J20" s="137">
        <v>0</v>
      </c>
      <c r="K20" s="155">
        <v>0</v>
      </c>
      <c r="L20" s="137">
        <v>0</v>
      </c>
      <c r="M20" s="73"/>
      <c r="N20" s="73"/>
      <c r="O20" s="73"/>
      <c r="P20" s="73"/>
      <c r="Q20" s="73"/>
      <c r="R20" s="73"/>
      <c r="S20" s="73"/>
    </row>
    <row r="21" spans="1:19" s="30" customFormat="1" ht="13.5" customHeight="1" thickBot="1">
      <c r="A21" s="73"/>
      <c r="B21" s="69" t="s">
        <v>6</v>
      </c>
      <c r="C21" s="155">
        <v>0</v>
      </c>
      <c r="D21" s="69">
        <v>0</v>
      </c>
      <c r="E21" s="155">
        <v>0</v>
      </c>
      <c r="F21" s="155">
        <v>0</v>
      </c>
      <c r="G21" s="155">
        <v>0</v>
      </c>
      <c r="H21" s="155">
        <v>0</v>
      </c>
      <c r="I21" s="155">
        <v>2</v>
      </c>
      <c r="J21" s="137">
        <v>135514</v>
      </c>
      <c r="K21" s="155">
        <v>2</v>
      </c>
      <c r="L21" s="137">
        <v>135514</v>
      </c>
      <c r="M21" s="73"/>
      <c r="N21" s="73"/>
      <c r="O21" s="73"/>
      <c r="P21" s="73"/>
      <c r="Q21" s="73"/>
      <c r="R21" s="73"/>
      <c r="S21" s="73"/>
    </row>
    <row r="22" spans="1:19" ht="17.25" customHeight="1" thickBot="1">
      <c r="B22" s="218" t="s">
        <v>0</v>
      </c>
      <c r="C22" s="218">
        <f>SUM(C7:C21)</f>
        <v>1</v>
      </c>
      <c r="D22" s="219">
        <f>SUM(D7:D21)</f>
        <v>2711125</v>
      </c>
      <c r="E22" s="219">
        <f>SUM(E7:E21)</f>
        <v>30</v>
      </c>
      <c r="F22" s="219">
        <f t="shared" ref="F22:L22" si="0">SUM(F7:F21)</f>
        <v>2809489008</v>
      </c>
      <c r="G22" s="219">
        <f t="shared" si="0"/>
        <v>1</v>
      </c>
      <c r="H22" s="219">
        <f t="shared" si="0"/>
        <v>399750</v>
      </c>
      <c r="I22" s="219">
        <f t="shared" si="0"/>
        <v>2</v>
      </c>
      <c r="J22" s="219">
        <f t="shared" si="0"/>
        <v>135514</v>
      </c>
      <c r="K22" s="395">
        <f t="shared" si="0"/>
        <v>34</v>
      </c>
      <c r="L22" s="219">
        <f t="shared" si="0"/>
        <v>2812735397</v>
      </c>
    </row>
    <row r="23" spans="1:19" ht="35.25" customHeight="1" thickTop="1">
      <c r="B23" s="50"/>
      <c r="C23" s="50"/>
      <c r="D23" s="50"/>
      <c r="E23" s="12"/>
      <c r="F23" s="12"/>
      <c r="G23" s="12"/>
      <c r="H23" s="12"/>
      <c r="I23" s="12"/>
      <c r="J23" s="12"/>
      <c r="K23" s="29"/>
      <c r="L23" s="29"/>
    </row>
    <row r="24" spans="1:19" ht="31.5" customHeight="1">
      <c r="B24" s="455"/>
      <c r="C24" s="455"/>
      <c r="D24" s="455"/>
      <c r="E24" s="455"/>
      <c r="F24" s="455"/>
      <c r="G24" s="455"/>
      <c r="H24" s="455"/>
      <c r="I24" s="455"/>
      <c r="J24" s="455"/>
      <c r="K24" s="51"/>
      <c r="L24" s="87"/>
    </row>
    <row r="25" spans="1:19" ht="21.95" customHeight="1">
      <c r="B25" s="456"/>
      <c r="C25" s="456"/>
      <c r="D25" s="456"/>
      <c r="E25" s="456"/>
      <c r="F25" s="456"/>
      <c r="G25" s="456"/>
      <c r="H25" s="456"/>
      <c r="I25" s="456"/>
      <c r="J25" s="456"/>
      <c r="K25" s="17"/>
      <c r="L25" s="17"/>
    </row>
    <row r="27" spans="1:19" ht="18.75" customHeight="1"/>
    <row r="28" spans="1:19" ht="21.75" hidden="1" customHeight="1"/>
    <row r="29" spans="1:19" ht="21.75" hidden="1" customHeight="1"/>
    <row r="30" spans="1:19" ht="21.75" hidden="1" customHeight="1"/>
    <row r="31" spans="1:19" ht="21.75" hidden="1" customHeight="1"/>
    <row r="32" spans="1:19" ht="21.75" hidden="1" customHeight="1"/>
    <row r="33" ht="21.75" hidden="1" customHeight="1"/>
    <row r="34" ht="21.75" hidden="1" customHeight="1"/>
  </sheetData>
  <mergeCells count="12">
    <mergeCell ref="B24:J24"/>
    <mergeCell ref="B25:J25"/>
    <mergeCell ref="B2:L2"/>
    <mergeCell ref="B3:L3"/>
    <mergeCell ref="B4:E4"/>
    <mergeCell ref="K4:L4"/>
    <mergeCell ref="B5:B6"/>
    <mergeCell ref="K5:L5"/>
    <mergeCell ref="C6:D6"/>
    <mergeCell ref="G5:H5"/>
    <mergeCell ref="I5:J5"/>
    <mergeCell ref="C5:D5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6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1"/>
  <sheetViews>
    <sheetView rightToLeft="1" view="pageBreakPreview" topLeftCell="B13" zoomScaleSheetLayoutView="100" workbookViewId="0">
      <selection activeCell="C3" sqref="C3:M38"/>
    </sheetView>
  </sheetViews>
  <sheetFormatPr defaultColWidth="9.140625" defaultRowHeight="21.95" customHeight="1"/>
  <cols>
    <col min="1" max="1" width="4.85546875" style="13" customWidth="1"/>
    <col min="2" max="2" width="9.5703125" style="13" customWidth="1"/>
    <col min="3" max="3" width="29.42578125" style="43" customWidth="1"/>
    <col min="4" max="4" width="8.28515625" style="43" customWidth="1"/>
    <col min="5" max="5" width="12" style="43" customWidth="1"/>
    <col min="6" max="6" width="6.7109375" style="43" customWidth="1"/>
    <col min="7" max="7" width="16.42578125" style="8" customWidth="1"/>
    <col min="8" max="8" width="11" style="8" customWidth="1"/>
    <col min="9" max="11" width="11.28515625" style="8" customWidth="1"/>
    <col min="12" max="12" width="10.42578125" style="8" customWidth="1"/>
    <col min="13" max="13" width="20.85546875" style="13" customWidth="1"/>
    <col min="14" max="14" width="16.140625" style="13" hidden="1" customWidth="1"/>
    <col min="15" max="15" width="14.7109375" style="13" hidden="1" customWidth="1"/>
    <col min="16" max="16" width="3" style="13" hidden="1" customWidth="1"/>
    <col min="17" max="17" width="1.42578125" style="13" customWidth="1"/>
    <col min="18" max="18" width="1.42578125" style="13" hidden="1" customWidth="1"/>
    <col min="19" max="19" width="1.28515625" style="13" hidden="1" customWidth="1"/>
    <col min="20" max="20" width="9.140625" style="13" hidden="1" customWidth="1"/>
    <col min="21" max="16384" width="9.140625" style="13"/>
  </cols>
  <sheetData>
    <row r="1" spans="3:19" ht="35.25" customHeight="1">
      <c r="C1" s="13"/>
      <c r="D1" s="13"/>
      <c r="E1" s="13"/>
      <c r="F1" s="13"/>
      <c r="G1" s="13"/>
      <c r="H1" s="13"/>
      <c r="I1" s="13"/>
      <c r="J1" s="13"/>
      <c r="K1" s="13"/>
      <c r="L1" s="13"/>
      <c r="P1" s="16"/>
      <c r="Q1" s="16"/>
      <c r="R1" s="16"/>
      <c r="S1" s="16"/>
    </row>
    <row r="2" spans="3:19" ht="33.75" customHeight="1">
      <c r="C2" s="445" t="s">
        <v>229</v>
      </c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102"/>
      <c r="Q2" s="102"/>
      <c r="R2" s="102"/>
      <c r="S2" s="16"/>
    </row>
    <row r="3" spans="3:19" ht="21.95" customHeight="1" thickBot="1">
      <c r="C3" s="464" t="s">
        <v>40</v>
      </c>
      <c r="D3" s="464"/>
      <c r="E3" s="464"/>
      <c r="F3" s="32"/>
      <c r="G3" s="15"/>
      <c r="H3" s="15"/>
      <c r="I3" s="15"/>
      <c r="J3" s="15"/>
      <c r="K3" s="15"/>
      <c r="L3" s="15"/>
      <c r="M3" s="276"/>
      <c r="N3" s="465" t="s">
        <v>36</v>
      </c>
      <c r="O3" s="465"/>
    </row>
    <row r="4" spans="3:19" ht="21.95" customHeight="1" thickTop="1">
      <c r="C4" s="466" t="s">
        <v>13</v>
      </c>
      <c r="D4" s="454" t="s">
        <v>175</v>
      </c>
      <c r="E4" s="454"/>
      <c r="F4" s="454" t="s">
        <v>140</v>
      </c>
      <c r="G4" s="454"/>
      <c r="H4" s="454" t="s">
        <v>180</v>
      </c>
      <c r="I4" s="454"/>
      <c r="J4" s="454" t="s">
        <v>178</v>
      </c>
      <c r="K4" s="454"/>
      <c r="L4" s="381" t="s">
        <v>90</v>
      </c>
      <c r="M4" s="381"/>
    </row>
    <row r="5" spans="3:19" ht="30.75" customHeight="1" thickBot="1">
      <c r="C5" s="467"/>
      <c r="D5" s="380" t="s">
        <v>8</v>
      </c>
      <c r="E5" s="380" t="s">
        <v>9</v>
      </c>
      <c r="F5" s="380" t="s">
        <v>8</v>
      </c>
      <c r="G5" s="380" t="s">
        <v>9</v>
      </c>
      <c r="H5" s="380" t="s">
        <v>74</v>
      </c>
      <c r="I5" s="380" t="s">
        <v>9</v>
      </c>
      <c r="J5" s="380" t="s">
        <v>74</v>
      </c>
      <c r="K5" s="380" t="s">
        <v>9</v>
      </c>
      <c r="L5" s="380" t="s">
        <v>8</v>
      </c>
      <c r="M5" s="374" t="s">
        <v>9</v>
      </c>
    </row>
    <row r="6" spans="3:19" ht="14.25" customHeight="1" thickTop="1">
      <c r="C6" s="69" t="s">
        <v>241</v>
      </c>
      <c r="D6" s="69">
        <v>0</v>
      </c>
      <c r="E6" s="69">
        <v>0</v>
      </c>
      <c r="F6" s="69">
        <v>0</v>
      </c>
      <c r="G6" s="69">
        <v>0</v>
      </c>
      <c r="H6" s="69">
        <v>0</v>
      </c>
      <c r="I6" s="69">
        <v>0</v>
      </c>
      <c r="J6" s="69">
        <v>0</v>
      </c>
      <c r="K6" s="69">
        <v>0</v>
      </c>
      <c r="L6" s="69">
        <v>0</v>
      </c>
      <c r="M6" s="69">
        <v>0</v>
      </c>
    </row>
    <row r="7" spans="3:19" ht="14.25" customHeight="1">
      <c r="C7" s="69" t="s">
        <v>181</v>
      </c>
      <c r="D7" s="69">
        <v>0</v>
      </c>
      <c r="E7" s="69">
        <v>0</v>
      </c>
      <c r="F7" s="69">
        <v>0</v>
      </c>
      <c r="G7" s="69">
        <v>0</v>
      </c>
      <c r="H7" s="69">
        <v>0</v>
      </c>
      <c r="I7" s="69">
        <v>0</v>
      </c>
      <c r="J7" s="69">
        <v>0</v>
      </c>
      <c r="K7" s="69">
        <v>0</v>
      </c>
      <c r="L7" s="69">
        <v>0</v>
      </c>
      <c r="M7" s="69">
        <v>0</v>
      </c>
    </row>
    <row r="8" spans="3:19" ht="14.25" customHeight="1">
      <c r="C8" s="69" t="s">
        <v>62</v>
      </c>
      <c r="D8" s="69">
        <v>0</v>
      </c>
      <c r="E8" s="69">
        <v>0</v>
      </c>
      <c r="F8" s="69">
        <v>0</v>
      </c>
      <c r="G8" s="69">
        <v>0</v>
      </c>
      <c r="H8" s="69">
        <v>0</v>
      </c>
      <c r="I8" s="69">
        <v>0</v>
      </c>
      <c r="J8" s="69">
        <v>0</v>
      </c>
      <c r="K8" s="69">
        <v>0</v>
      </c>
      <c r="L8" s="69">
        <v>0</v>
      </c>
      <c r="M8" s="69">
        <v>0</v>
      </c>
    </row>
    <row r="9" spans="3:19" ht="14.25" customHeight="1">
      <c r="C9" s="69" t="s">
        <v>63</v>
      </c>
      <c r="D9" s="69">
        <v>1</v>
      </c>
      <c r="E9" s="121">
        <v>2711125</v>
      </c>
      <c r="F9" s="69">
        <v>0</v>
      </c>
      <c r="G9" s="69">
        <v>0</v>
      </c>
      <c r="H9" s="69">
        <v>0</v>
      </c>
      <c r="I9" s="69">
        <v>0</v>
      </c>
      <c r="J9" s="69">
        <v>2</v>
      </c>
      <c r="K9" s="121">
        <v>135514</v>
      </c>
      <c r="L9" s="69">
        <v>3</v>
      </c>
      <c r="M9" s="121">
        <v>2846639</v>
      </c>
    </row>
    <row r="10" spans="3:19" ht="18" customHeight="1">
      <c r="C10" s="69" t="s">
        <v>164</v>
      </c>
      <c r="D10" s="69">
        <v>0</v>
      </c>
      <c r="E10" s="137">
        <v>0</v>
      </c>
      <c r="F10" s="121">
        <v>0</v>
      </c>
      <c r="G10" s="121">
        <v>0</v>
      </c>
      <c r="H10" s="121">
        <v>0</v>
      </c>
      <c r="I10" s="121">
        <v>0</v>
      </c>
      <c r="J10" s="121">
        <v>0</v>
      </c>
      <c r="K10" s="121">
        <v>0</v>
      </c>
      <c r="L10" s="121">
        <v>0</v>
      </c>
      <c r="M10" s="137">
        <v>0</v>
      </c>
    </row>
    <row r="11" spans="3:19" ht="18" customHeight="1">
      <c r="C11" s="69" t="s">
        <v>182</v>
      </c>
      <c r="D11" s="69">
        <v>0</v>
      </c>
      <c r="E11" s="137">
        <v>0</v>
      </c>
      <c r="F11" s="137">
        <v>0</v>
      </c>
      <c r="G11" s="121">
        <v>0</v>
      </c>
      <c r="H11" s="121">
        <v>0</v>
      </c>
      <c r="I11" s="121">
        <v>0</v>
      </c>
      <c r="J11" s="121">
        <v>0</v>
      </c>
      <c r="K11" s="121">
        <v>0</v>
      </c>
      <c r="L11" s="121">
        <v>0</v>
      </c>
      <c r="M11" s="137">
        <v>0</v>
      </c>
    </row>
    <row r="12" spans="3:19" ht="18" customHeight="1">
      <c r="C12" s="69" t="s">
        <v>17</v>
      </c>
      <c r="D12" s="69">
        <v>0</v>
      </c>
      <c r="E12" s="137">
        <v>0</v>
      </c>
      <c r="F12" s="137">
        <v>0</v>
      </c>
      <c r="G12" s="121">
        <v>0</v>
      </c>
      <c r="H12" s="121">
        <v>0</v>
      </c>
      <c r="I12" s="121">
        <v>0</v>
      </c>
      <c r="J12" s="121">
        <v>0</v>
      </c>
      <c r="K12" s="121">
        <v>0</v>
      </c>
      <c r="L12" s="121">
        <v>0</v>
      </c>
      <c r="M12" s="137">
        <v>0</v>
      </c>
    </row>
    <row r="13" spans="3:19" ht="18" customHeight="1">
      <c r="C13" s="69" t="s">
        <v>183</v>
      </c>
      <c r="D13" s="69">
        <v>0</v>
      </c>
      <c r="E13" s="137">
        <v>0</v>
      </c>
      <c r="F13" s="137">
        <v>0</v>
      </c>
      <c r="G13" s="121">
        <v>0</v>
      </c>
      <c r="H13" s="121">
        <v>0</v>
      </c>
      <c r="I13" s="121">
        <v>0</v>
      </c>
      <c r="J13" s="121">
        <v>0</v>
      </c>
      <c r="K13" s="121">
        <v>0</v>
      </c>
      <c r="L13" s="121">
        <v>0</v>
      </c>
      <c r="M13" s="137">
        <v>0</v>
      </c>
    </row>
    <row r="14" spans="3:19" ht="18" customHeight="1">
      <c r="C14" s="69" t="s">
        <v>245</v>
      </c>
      <c r="D14" s="69">
        <v>0</v>
      </c>
      <c r="E14" s="137">
        <v>0</v>
      </c>
      <c r="F14" s="137">
        <v>0</v>
      </c>
      <c r="G14" s="121">
        <v>0</v>
      </c>
      <c r="H14" s="121">
        <v>0</v>
      </c>
      <c r="I14" s="121">
        <v>0</v>
      </c>
      <c r="J14" s="121">
        <v>0</v>
      </c>
      <c r="K14" s="121">
        <v>0</v>
      </c>
      <c r="L14" s="121">
        <v>0</v>
      </c>
      <c r="M14" s="137">
        <v>0</v>
      </c>
    </row>
    <row r="15" spans="3:19" ht="18" customHeight="1">
      <c r="C15" s="69" t="s">
        <v>184</v>
      </c>
      <c r="D15" s="69">
        <v>0</v>
      </c>
      <c r="E15" s="137">
        <v>0</v>
      </c>
      <c r="F15" s="137">
        <v>0</v>
      </c>
      <c r="G15" s="121">
        <v>0</v>
      </c>
      <c r="H15" s="121">
        <v>0</v>
      </c>
      <c r="I15" s="121">
        <v>0</v>
      </c>
      <c r="J15" s="121">
        <v>0</v>
      </c>
      <c r="K15" s="121">
        <v>0</v>
      </c>
      <c r="L15" s="121">
        <v>0</v>
      </c>
      <c r="M15" s="137">
        <v>0</v>
      </c>
    </row>
    <row r="16" spans="3:19" ht="18" customHeight="1">
      <c r="C16" s="69" t="s">
        <v>185</v>
      </c>
      <c r="D16" s="69">
        <v>0</v>
      </c>
      <c r="E16" s="137">
        <v>0</v>
      </c>
      <c r="F16" s="137">
        <v>0</v>
      </c>
      <c r="G16" s="121">
        <v>0</v>
      </c>
      <c r="H16" s="121">
        <v>0</v>
      </c>
      <c r="I16" s="121">
        <v>0</v>
      </c>
      <c r="J16" s="121">
        <v>0</v>
      </c>
      <c r="K16" s="121">
        <v>0</v>
      </c>
      <c r="L16" s="121">
        <v>0</v>
      </c>
      <c r="M16" s="137">
        <v>0</v>
      </c>
    </row>
    <row r="17" spans="3:13" ht="23.25" customHeight="1">
      <c r="C17" s="69" t="s">
        <v>238</v>
      </c>
      <c r="D17" s="69">
        <v>0</v>
      </c>
      <c r="E17" s="137">
        <v>0</v>
      </c>
      <c r="F17" s="137">
        <v>0</v>
      </c>
      <c r="G17" s="121">
        <v>0</v>
      </c>
      <c r="H17" s="121">
        <v>0</v>
      </c>
      <c r="I17" s="121">
        <v>0</v>
      </c>
      <c r="J17" s="121">
        <v>0</v>
      </c>
      <c r="K17" s="121">
        <v>0</v>
      </c>
      <c r="L17" s="121">
        <v>0</v>
      </c>
      <c r="M17" s="137">
        <v>0</v>
      </c>
    </row>
    <row r="18" spans="3:13" ht="19.5" customHeight="1">
      <c r="C18" s="69" t="s">
        <v>42</v>
      </c>
      <c r="D18" s="69">
        <v>0</v>
      </c>
      <c r="E18" s="137">
        <v>0</v>
      </c>
      <c r="F18" s="137">
        <v>0</v>
      </c>
      <c r="G18" s="121">
        <v>0</v>
      </c>
      <c r="H18" s="121">
        <v>0</v>
      </c>
      <c r="I18" s="121">
        <v>0</v>
      </c>
      <c r="J18" s="121">
        <v>0</v>
      </c>
      <c r="K18" s="121">
        <v>0</v>
      </c>
      <c r="L18" s="121">
        <v>0</v>
      </c>
      <c r="M18" s="137">
        <v>0</v>
      </c>
    </row>
    <row r="19" spans="3:13" ht="18" customHeight="1">
      <c r="C19" s="69" t="s">
        <v>19</v>
      </c>
      <c r="D19" s="69">
        <v>0</v>
      </c>
      <c r="E19" s="137">
        <v>0</v>
      </c>
      <c r="F19" s="137">
        <v>0</v>
      </c>
      <c r="G19" s="121">
        <v>0</v>
      </c>
      <c r="H19" s="121">
        <v>0</v>
      </c>
      <c r="I19" s="121">
        <v>0</v>
      </c>
      <c r="J19" s="121">
        <v>0</v>
      </c>
      <c r="K19" s="121">
        <v>0</v>
      </c>
      <c r="L19" s="121">
        <v>0</v>
      </c>
      <c r="M19" s="137">
        <v>0</v>
      </c>
    </row>
    <row r="20" spans="3:13" ht="18" customHeight="1">
      <c r="C20" s="69" t="s">
        <v>136</v>
      </c>
      <c r="D20" s="69">
        <v>0</v>
      </c>
      <c r="E20" s="137">
        <v>0</v>
      </c>
      <c r="F20" s="137">
        <v>0</v>
      </c>
      <c r="G20" s="121">
        <v>0</v>
      </c>
      <c r="H20" s="121">
        <v>0</v>
      </c>
      <c r="I20" s="121">
        <v>0</v>
      </c>
      <c r="J20" s="121">
        <v>0</v>
      </c>
      <c r="K20" s="121">
        <v>0</v>
      </c>
      <c r="L20" s="121">
        <v>0</v>
      </c>
      <c r="M20" s="137">
        <v>0</v>
      </c>
    </row>
    <row r="21" spans="3:13" ht="18" customHeight="1">
      <c r="C21" s="69" t="s">
        <v>167</v>
      </c>
      <c r="D21" s="69">
        <v>0</v>
      </c>
      <c r="E21" s="137">
        <v>0</v>
      </c>
      <c r="F21" s="137">
        <v>0</v>
      </c>
      <c r="G21" s="121">
        <v>0</v>
      </c>
      <c r="H21" s="121">
        <v>0</v>
      </c>
      <c r="I21" s="121">
        <v>0</v>
      </c>
      <c r="J21" s="121">
        <v>0</v>
      </c>
      <c r="K21" s="121">
        <v>0</v>
      </c>
      <c r="L21" s="121">
        <v>0</v>
      </c>
      <c r="M21" s="137">
        <v>0</v>
      </c>
    </row>
    <row r="22" spans="3:13" ht="18" customHeight="1">
      <c r="C22" s="69" t="s">
        <v>168</v>
      </c>
      <c r="D22" s="69">
        <v>0</v>
      </c>
      <c r="E22" s="137">
        <v>0</v>
      </c>
      <c r="F22" s="137">
        <v>0</v>
      </c>
      <c r="G22" s="121">
        <v>0</v>
      </c>
      <c r="H22" s="121">
        <v>0</v>
      </c>
      <c r="I22" s="121">
        <v>0</v>
      </c>
      <c r="J22" s="121">
        <v>0</v>
      </c>
      <c r="K22" s="121">
        <v>0</v>
      </c>
      <c r="L22" s="121">
        <v>0</v>
      </c>
      <c r="M22" s="137">
        <v>0</v>
      </c>
    </row>
    <row r="23" spans="3:13" ht="18" customHeight="1">
      <c r="C23" s="69" t="s">
        <v>20</v>
      </c>
      <c r="D23" s="69">
        <v>0</v>
      </c>
      <c r="E23" s="137">
        <v>0</v>
      </c>
      <c r="F23" s="137">
        <v>0</v>
      </c>
      <c r="G23" s="121">
        <v>0</v>
      </c>
      <c r="H23" s="121">
        <v>0</v>
      </c>
      <c r="I23" s="121">
        <v>0</v>
      </c>
      <c r="J23" s="121">
        <v>0</v>
      </c>
      <c r="K23" s="121">
        <v>0</v>
      </c>
      <c r="L23" s="121">
        <v>0</v>
      </c>
      <c r="M23" s="137">
        <v>0</v>
      </c>
    </row>
    <row r="24" spans="3:13" ht="18" customHeight="1">
      <c r="C24" s="69" t="s">
        <v>101</v>
      </c>
      <c r="D24" s="69">
        <v>0</v>
      </c>
      <c r="E24" s="137">
        <v>0</v>
      </c>
      <c r="F24" s="137">
        <v>0</v>
      </c>
      <c r="G24" s="121">
        <v>0</v>
      </c>
      <c r="H24" s="121">
        <v>0</v>
      </c>
      <c r="I24" s="121">
        <v>0</v>
      </c>
      <c r="J24" s="121">
        <v>0</v>
      </c>
      <c r="K24" s="121">
        <v>0</v>
      </c>
      <c r="L24" s="121">
        <v>0</v>
      </c>
      <c r="M24" s="137">
        <v>0</v>
      </c>
    </row>
    <row r="25" spans="3:13" ht="18" customHeight="1">
      <c r="C25" s="69" t="s">
        <v>186</v>
      </c>
      <c r="D25" s="69">
        <v>0</v>
      </c>
      <c r="E25" s="137">
        <v>0</v>
      </c>
      <c r="F25" s="137">
        <v>0</v>
      </c>
      <c r="G25" s="121">
        <v>0</v>
      </c>
      <c r="H25" s="121">
        <v>0</v>
      </c>
      <c r="I25" s="121">
        <v>0</v>
      </c>
      <c r="J25" s="121">
        <v>0</v>
      </c>
      <c r="K25" s="121">
        <v>0</v>
      </c>
      <c r="L25" s="121">
        <v>0</v>
      </c>
      <c r="M25" s="137">
        <v>0</v>
      </c>
    </row>
    <row r="26" spans="3:13" ht="18" customHeight="1">
      <c r="C26" s="69" t="s">
        <v>137</v>
      </c>
      <c r="D26" s="69">
        <v>0</v>
      </c>
      <c r="E26" s="137">
        <v>0</v>
      </c>
      <c r="F26" s="137">
        <v>0</v>
      </c>
      <c r="G26" s="121">
        <v>0</v>
      </c>
      <c r="H26" s="121">
        <v>0</v>
      </c>
      <c r="I26" s="121">
        <v>0</v>
      </c>
      <c r="J26" s="121">
        <v>0</v>
      </c>
      <c r="K26" s="121">
        <v>0</v>
      </c>
      <c r="L26" s="121">
        <v>0</v>
      </c>
      <c r="M26" s="137">
        <v>0</v>
      </c>
    </row>
    <row r="27" spans="3:13" ht="18" customHeight="1">
      <c r="C27" s="69" t="s">
        <v>170</v>
      </c>
      <c r="D27" s="69">
        <v>0</v>
      </c>
      <c r="E27" s="137">
        <v>0</v>
      </c>
      <c r="F27" s="137">
        <v>0</v>
      </c>
      <c r="G27" s="121">
        <v>0</v>
      </c>
      <c r="H27" s="121">
        <v>0</v>
      </c>
      <c r="I27" s="121">
        <v>0</v>
      </c>
      <c r="J27" s="121">
        <v>0</v>
      </c>
      <c r="K27" s="121">
        <v>0</v>
      </c>
      <c r="L27" s="121">
        <v>0</v>
      </c>
      <c r="M27" s="137">
        <v>0</v>
      </c>
    </row>
    <row r="28" spans="3:13" ht="18" customHeight="1">
      <c r="C28" s="69" t="s">
        <v>237</v>
      </c>
      <c r="D28" s="69">
        <v>0</v>
      </c>
      <c r="E28" s="137">
        <v>0</v>
      </c>
      <c r="F28" s="137">
        <v>0</v>
      </c>
      <c r="G28" s="121">
        <v>0</v>
      </c>
      <c r="H28" s="121">
        <v>0</v>
      </c>
      <c r="I28" s="121">
        <v>0</v>
      </c>
      <c r="J28" s="121">
        <v>0</v>
      </c>
      <c r="K28" s="121">
        <v>0</v>
      </c>
      <c r="L28" s="121">
        <v>0</v>
      </c>
      <c r="M28" s="137">
        <v>0</v>
      </c>
    </row>
    <row r="29" spans="3:13" ht="18" customHeight="1">
      <c r="C29" s="69" t="s">
        <v>21</v>
      </c>
      <c r="D29" s="69">
        <v>0</v>
      </c>
      <c r="E29" s="137">
        <v>0</v>
      </c>
      <c r="F29" s="137">
        <v>1</v>
      </c>
      <c r="G29" s="121">
        <v>631727947</v>
      </c>
      <c r="H29" s="121">
        <v>0</v>
      </c>
      <c r="I29" s="121">
        <v>0</v>
      </c>
      <c r="J29" s="121">
        <v>0</v>
      </c>
      <c r="K29" s="121">
        <v>0</v>
      </c>
      <c r="L29" s="121">
        <v>1</v>
      </c>
      <c r="M29" s="137">
        <v>631727947</v>
      </c>
    </row>
    <row r="30" spans="3:13" ht="18" customHeight="1">
      <c r="C30" s="69" t="s">
        <v>171</v>
      </c>
      <c r="D30" s="69">
        <v>0</v>
      </c>
      <c r="E30" s="137">
        <v>0</v>
      </c>
      <c r="F30" s="137">
        <v>0</v>
      </c>
      <c r="G30" s="121">
        <v>0</v>
      </c>
      <c r="H30" s="121">
        <v>0</v>
      </c>
      <c r="I30" s="121">
        <v>0</v>
      </c>
      <c r="J30" s="121">
        <v>0</v>
      </c>
      <c r="K30" s="121">
        <v>0</v>
      </c>
      <c r="L30" s="121">
        <v>0</v>
      </c>
      <c r="M30" s="137">
        <v>0</v>
      </c>
    </row>
    <row r="31" spans="3:13" ht="18" customHeight="1">
      <c r="C31" s="69" t="s">
        <v>187</v>
      </c>
      <c r="D31" s="69">
        <v>0</v>
      </c>
      <c r="E31" s="137">
        <v>0</v>
      </c>
      <c r="F31" s="137">
        <v>0</v>
      </c>
      <c r="G31" s="121">
        <v>0</v>
      </c>
      <c r="H31" s="121">
        <v>0</v>
      </c>
      <c r="I31" s="121">
        <v>0</v>
      </c>
      <c r="J31" s="121">
        <v>0</v>
      </c>
      <c r="K31" s="121">
        <v>0</v>
      </c>
      <c r="L31" s="121">
        <v>0</v>
      </c>
      <c r="M31" s="137">
        <v>0</v>
      </c>
    </row>
    <row r="32" spans="3:13" ht="18" customHeight="1">
      <c r="C32" s="69" t="s">
        <v>54</v>
      </c>
      <c r="D32" s="69">
        <v>0</v>
      </c>
      <c r="E32" s="137">
        <v>0</v>
      </c>
      <c r="F32" s="137">
        <v>0</v>
      </c>
      <c r="G32" s="121">
        <v>0</v>
      </c>
      <c r="H32" s="121">
        <v>0</v>
      </c>
      <c r="I32" s="121">
        <v>0</v>
      </c>
      <c r="J32" s="121">
        <v>0</v>
      </c>
      <c r="K32" s="121">
        <v>0</v>
      </c>
      <c r="L32" s="121">
        <v>0</v>
      </c>
      <c r="M32" s="137">
        <v>0</v>
      </c>
    </row>
    <row r="33" spans="2:15" ht="18" customHeight="1">
      <c r="C33" s="69" t="s">
        <v>174</v>
      </c>
      <c r="D33" s="69">
        <v>0</v>
      </c>
      <c r="E33" s="137">
        <v>0</v>
      </c>
      <c r="F33" s="137">
        <v>0</v>
      </c>
      <c r="G33" s="121">
        <v>0</v>
      </c>
      <c r="H33" s="121">
        <v>0</v>
      </c>
      <c r="I33" s="121">
        <v>0</v>
      </c>
      <c r="J33" s="121">
        <v>0</v>
      </c>
      <c r="K33" s="121">
        <v>0</v>
      </c>
      <c r="L33" s="121">
        <v>0</v>
      </c>
      <c r="M33" s="137">
        <v>0</v>
      </c>
    </row>
    <row r="34" spans="2:15" ht="18" customHeight="1">
      <c r="C34" s="69" t="s">
        <v>188</v>
      </c>
      <c r="D34" s="69">
        <v>0</v>
      </c>
      <c r="E34" s="137">
        <v>0</v>
      </c>
      <c r="F34" s="137">
        <v>0</v>
      </c>
      <c r="G34" s="121">
        <v>0</v>
      </c>
      <c r="H34" s="121">
        <v>0</v>
      </c>
      <c r="I34" s="121">
        <v>0</v>
      </c>
      <c r="J34" s="121">
        <v>0</v>
      </c>
      <c r="K34" s="121">
        <v>0</v>
      </c>
      <c r="L34" s="121">
        <v>0</v>
      </c>
      <c r="M34" s="137">
        <v>0</v>
      </c>
    </row>
    <row r="35" spans="2:15" ht="18" customHeight="1">
      <c r="C35" s="69" t="s">
        <v>247</v>
      </c>
      <c r="D35" s="69">
        <v>0</v>
      </c>
      <c r="E35" s="137">
        <v>0</v>
      </c>
      <c r="F35" s="137">
        <v>0</v>
      </c>
      <c r="G35" s="121">
        <v>0</v>
      </c>
      <c r="H35" s="121">
        <v>1</v>
      </c>
      <c r="I35" s="121">
        <v>399750</v>
      </c>
      <c r="J35" s="121">
        <v>0</v>
      </c>
      <c r="K35" s="121">
        <v>0</v>
      </c>
      <c r="L35" s="121">
        <v>1</v>
      </c>
      <c r="M35" s="137">
        <v>399750</v>
      </c>
    </row>
    <row r="36" spans="2:15" ht="18" customHeight="1">
      <c r="C36" s="69" t="s">
        <v>173</v>
      </c>
      <c r="D36" s="69">
        <v>0</v>
      </c>
      <c r="E36" s="137">
        <v>0</v>
      </c>
      <c r="F36" s="137">
        <v>29</v>
      </c>
      <c r="G36" s="121">
        <v>2177761061</v>
      </c>
      <c r="H36" s="121">
        <v>0</v>
      </c>
      <c r="I36" s="121">
        <v>0</v>
      </c>
      <c r="J36" s="121">
        <v>0</v>
      </c>
      <c r="K36" s="121">
        <v>0</v>
      </c>
      <c r="L36" s="121">
        <v>29</v>
      </c>
      <c r="M36" s="137">
        <v>2177761061</v>
      </c>
    </row>
    <row r="37" spans="2:15" ht="18" customHeight="1" thickBot="1">
      <c r="C37" s="200" t="s">
        <v>139</v>
      </c>
      <c r="D37" s="200">
        <v>0</v>
      </c>
      <c r="E37" s="161">
        <v>0</v>
      </c>
      <c r="F37" s="161">
        <v>0</v>
      </c>
      <c r="G37" s="160">
        <v>0</v>
      </c>
      <c r="H37" s="160">
        <v>0</v>
      </c>
      <c r="I37" s="160">
        <v>0</v>
      </c>
      <c r="J37" s="160">
        <v>0</v>
      </c>
      <c r="K37" s="160">
        <v>0</v>
      </c>
      <c r="L37" s="160">
        <v>0</v>
      </c>
      <c r="M37" s="161">
        <v>0</v>
      </c>
    </row>
    <row r="38" spans="2:15" ht="22.5" customHeight="1" thickBot="1">
      <c r="B38" s="108"/>
      <c r="C38" s="180" t="s">
        <v>0</v>
      </c>
      <c r="D38" s="180">
        <f t="shared" ref="D38:M38" si="0">SUM(D6:D37)</f>
        <v>1</v>
      </c>
      <c r="E38" s="181">
        <f t="shared" si="0"/>
        <v>2711125</v>
      </c>
      <c r="F38" s="181">
        <f t="shared" si="0"/>
        <v>30</v>
      </c>
      <c r="G38" s="181">
        <f t="shared" si="0"/>
        <v>2809489008</v>
      </c>
      <c r="H38" s="181">
        <f t="shared" si="0"/>
        <v>1</v>
      </c>
      <c r="I38" s="181">
        <f t="shared" si="0"/>
        <v>399750</v>
      </c>
      <c r="J38" s="181">
        <f t="shared" si="0"/>
        <v>2</v>
      </c>
      <c r="K38" s="181">
        <f t="shared" si="0"/>
        <v>135514</v>
      </c>
      <c r="L38" s="181">
        <f t="shared" si="0"/>
        <v>34</v>
      </c>
      <c r="M38" s="182">
        <f t="shared" si="0"/>
        <v>2812735397</v>
      </c>
    </row>
    <row r="39" spans="2:15" ht="21.95" customHeight="1" thickTop="1">
      <c r="C39" s="50"/>
      <c r="D39" s="50"/>
      <c r="E39" s="50"/>
      <c r="F39" s="50"/>
      <c r="G39" s="12"/>
      <c r="H39" s="12"/>
      <c r="I39" s="12"/>
      <c r="J39" s="12"/>
      <c r="K39" s="12"/>
      <c r="L39" s="12"/>
      <c r="M39" s="12"/>
    </row>
    <row r="40" spans="2:15" ht="33.75" customHeight="1">
      <c r="C40" s="51"/>
      <c r="D40" s="51"/>
      <c r="E40" s="51"/>
      <c r="F40" s="51"/>
      <c r="G40" s="150"/>
      <c r="H40" s="150"/>
      <c r="I40" s="150"/>
      <c r="J40" s="150"/>
      <c r="K40" s="150"/>
      <c r="L40" s="150"/>
      <c r="M40" s="150"/>
      <c r="N40" s="12"/>
      <c r="O40" s="12"/>
    </row>
    <row r="41" spans="2:15" ht="21.95" customHeight="1">
      <c r="N41" s="51"/>
      <c r="O41" s="51"/>
    </row>
  </sheetData>
  <mergeCells count="8">
    <mergeCell ref="C2:O2"/>
    <mergeCell ref="C3:E3"/>
    <mergeCell ref="N3:O3"/>
    <mergeCell ref="C4:C5"/>
    <mergeCell ref="H4:I4"/>
    <mergeCell ref="F4:G4"/>
    <mergeCell ref="J4:K4"/>
    <mergeCell ref="D4:E4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63" orientation="landscape" r:id="rId1"/>
  <headerFooter>
    <oddFooter>&amp;C&amp;14 7</oddFooter>
  </headerFooter>
  <colBreaks count="1" manualBreakCount="1">
    <brk id="17" max="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rightToLeft="1" view="pageBreakPreview" zoomScaleSheetLayoutView="100" workbookViewId="0">
      <selection activeCell="B3" sqref="B3:P21"/>
    </sheetView>
  </sheetViews>
  <sheetFormatPr defaultColWidth="9.140625" defaultRowHeight="21.95" customHeight="1"/>
  <cols>
    <col min="1" max="1" width="0.7109375" style="13" customWidth="1"/>
    <col min="2" max="2" width="12" style="43" customWidth="1"/>
    <col min="3" max="3" width="6.140625" style="43" customWidth="1"/>
    <col min="4" max="4" width="11.5703125" style="50" customWidth="1"/>
    <col min="5" max="5" width="5.42578125" style="8" customWidth="1"/>
    <col min="6" max="6" width="13.85546875" style="8" customWidth="1"/>
    <col min="7" max="7" width="7.140625" style="8" customWidth="1"/>
    <col min="8" max="8" width="17.28515625" style="8" customWidth="1"/>
    <col min="9" max="9" width="6" style="8" customWidth="1"/>
    <col min="10" max="10" width="15.5703125" style="8" customWidth="1"/>
    <col min="11" max="11" width="7" style="8" customWidth="1"/>
    <col min="12" max="12" width="15.7109375" style="8" customWidth="1"/>
    <col min="13" max="13" width="5.7109375" style="8" customWidth="1"/>
    <col min="14" max="14" width="13.42578125" style="8" customWidth="1"/>
    <col min="15" max="15" width="8.85546875" style="8" customWidth="1"/>
    <col min="16" max="16" width="16.28515625" style="8" customWidth="1"/>
    <col min="17" max="17" width="14.140625" style="8" hidden="1" customWidth="1"/>
    <col min="18" max="18" width="14" style="13" hidden="1" customWidth="1"/>
    <col min="19" max="19" width="11" style="13" bestFit="1" customWidth="1"/>
    <col min="20" max="20" width="9.140625" style="13"/>
    <col min="21" max="22" width="11.140625" style="13" bestFit="1" customWidth="1"/>
    <col min="23" max="16384" width="9.140625" style="13"/>
  </cols>
  <sheetData>
    <row r="1" spans="1:23" ht="15.75" customHeight="1"/>
    <row r="2" spans="1:23" ht="33" customHeight="1">
      <c r="B2" s="445" t="s">
        <v>189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3" ht="13.5" customHeight="1" thickBot="1">
      <c r="B3" s="384" t="s">
        <v>116</v>
      </c>
      <c r="C3" s="15"/>
      <c r="D3" s="15"/>
      <c r="E3" s="15"/>
      <c r="F3" s="15"/>
      <c r="G3" s="15"/>
      <c r="H3" s="15"/>
      <c r="I3" s="15"/>
      <c r="J3" s="15"/>
      <c r="K3" s="458"/>
      <c r="L3" s="458"/>
      <c r="M3" s="458"/>
      <c r="N3" s="458"/>
      <c r="O3" s="15"/>
      <c r="P3" s="384" t="s">
        <v>36</v>
      </c>
      <c r="Q3" s="314"/>
    </row>
    <row r="4" spans="1:23" ht="21.95" customHeight="1" thickTop="1">
      <c r="B4" s="469" t="s">
        <v>97</v>
      </c>
      <c r="C4" s="471" t="s">
        <v>98</v>
      </c>
      <c r="D4" s="471"/>
      <c r="E4" s="468" t="s">
        <v>88</v>
      </c>
      <c r="F4" s="468"/>
      <c r="G4" s="468" t="s">
        <v>87</v>
      </c>
      <c r="H4" s="468"/>
      <c r="I4" s="468" t="s">
        <v>89</v>
      </c>
      <c r="J4" s="468"/>
      <c r="K4" s="468" t="s">
        <v>153</v>
      </c>
      <c r="L4" s="468"/>
      <c r="M4" s="468" t="s">
        <v>142</v>
      </c>
      <c r="N4" s="468"/>
      <c r="O4" s="468" t="s">
        <v>90</v>
      </c>
      <c r="P4" s="468"/>
      <c r="Q4" s="316"/>
    </row>
    <row r="5" spans="1:23" ht="21.95" customHeight="1" thickBot="1">
      <c r="B5" s="470"/>
      <c r="C5" s="383" t="s">
        <v>8</v>
      </c>
      <c r="D5" s="383" t="s">
        <v>9</v>
      </c>
      <c r="E5" s="318" t="s">
        <v>8</v>
      </c>
      <c r="F5" s="221" t="s">
        <v>9</v>
      </c>
      <c r="G5" s="325" t="s">
        <v>8</v>
      </c>
      <c r="H5" s="221" t="s">
        <v>9</v>
      </c>
      <c r="I5" s="325" t="s">
        <v>8</v>
      </c>
      <c r="J5" s="221" t="s">
        <v>9</v>
      </c>
      <c r="K5" s="325" t="s">
        <v>8</v>
      </c>
      <c r="L5" s="325" t="s">
        <v>9</v>
      </c>
      <c r="M5" s="325" t="s">
        <v>8</v>
      </c>
      <c r="N5" s="325" t="s">
        <v>9</v>
      </c>
      <c r="O5" s="325" t="s">
        <v>8</v>
      </c>
      <c r="P5" s="221" t="s">
        <v>9</v>
      </c>
      <c r="Q5" s="316"/>
    </row>
    <row r="6" spans="1:23" s="16" customFormat="1" ht="21.95" customHeight="1" thickTop="1">
      <c r="B6" s="69" t="s">
        <v>72</v>
      </c>
      <c r="C6" s="69">
        <v>0</v>
      </c>
      <c r="D6" s="280">
        <v>0</v>
      </c>
      <c r="E6" s="280">
        <v>1</v>
      </c>
      <c r="F6" s="280">
        <v>149781</v>
      </c>
      <c r="G6" s="280">
        <v>15</v>
      </c>
      <c r="H6" s="280">
        <v>155574147</v>
      </c>
      <c r="I6" s="280">
        <v>53</v>
      </c>
      <c r="J6" s="280">
        <v>116933387</v>
      </c>
      <c r="K6" s="280">
        <v>25</v>
      </c>
      <c r="L6" s="280">
        <v>30321334</v>
      </c>
      <c r="M6" s="280">
        <v>1</v>
      </c>
      <c r="N6" s="280">
        <v>4167081</v>
      </c>
      <c r="O6" s="280">
        <f>C6+E6+G6+I6+K6+M6</f>
        <v>95</v>
      </c>
      <c r="P6" s="280">
        <f>D6+F6+H6+J6+L6+N6</f>
        <v>307145730</v>
      </c>
      <c r="Q6" s="319"/>
    </row>
    <row r="7" spans="1:23" s="16" customFormat="1" ht="21.95" customHeight="1">
      <c r="B7" s="69" t="s">
        <v>12</v>
      </c>
      <c r="C7" s="69">
        <v>0</v>
      </c>
      <c r="D7" s="69">
        <v>0</v>
      </c>
      <c r="E7" s="280">
        <v>0</v>
      </c>
      <c r="F7" s="280">
        <v>0</v>
      </c>
      <c r="G7" s="280">
        <v>3</v>
      </c>
      <c r="H7" s="280">
        <v>14108201</v>
      </c>
      <c r="I7" s="280">
        <v>4</v>
      </c>
      <c r="J7" s="280">
        <v>5348391</v>
      </c>
      <c r="K7" s="280">
        <v>3</v>
      </c>
      <c r="L7" s="280">
        <v>147180051</v>
      </c>
      <c r="M7" s="280">
        <v>0</v>
      </c>
      <c r="N7" s="280">
        <v>0</v>
      </c>
      <c r="O7" s="280">
        <f t="shared" ref="O7:O20" si="0">C7+E7+G7+I7+K7+M7</f>
        <v>10</v>
      </c>
      <c r="P7" s="280">
        <f t="shared" ref="P7:P20" si="1">D7+F7+H7+J7+L7+N7</f>
        <v>166636643</v>
      </c>
      <c r="Q7" s="319"/>
    </row>
    <row r="8" spans="1:23" ht="23.25" customHeight="1">
      <c r="B8" s="69" t="s">
        <v>1</v>
      </c>
      <c r="C8" s="69">
        <v>0</v>
      </c>
      <c r="D8" s="280">
        <v>0</v>
      </c>
      <c r="E8" s="280">
        <v>0</v>
      </c>
      <c r="F8" s="280">
        <v>0</v>
      </c>
      <c r="G8" s="280">
        <v>21</v>
      </c>
      <c r="H8" s="280">
        <v>135947048</v>
      </c>
      <c r="I8" s="280">
        <v>51</v>
      </c>
      <c r="J8" s="280">
        <v>33874745</v>
      </c>
      <c r="K8" s="280">
        <v>18</v>
      </c>
      <c r="L8" s="280">
        <v>63415875</v>
      </c>
      <c r="M8" s="280">
        <v>0</v>
      </c>
      <c r="N8" s="280">
        <v>0</v>
      </c>
      <c r="O8" s="280">
        <f t="shared" si="0"/>
        <v>90</v>
      </c>
      <c r="P8" s="280">
        <f t="shared" si="1"/>
        <v>233237668</v>
      </c>
      <c r="Q8" s="320"/>
      <c r="S8" s="18"/>
    </row>
    <row r="9" spans="1:23" ht="16.5" customHeight="1">
      <c r="B9" s="69" t="s">
        <v>59</v>
      </c>
      <c r="C9" s="69">
        <v>0</v>
      </c>
      <c r="D9" s="69">
        <v>0</v>
      </c>
      <c r="E9" s="280">
        <v>2</v>
      </c>
      <c r="F9" s="280">
        <v>3342915</v>
      </c>
      <c r="G9" s="280">
        <v>10</v>
      </c>
      <c r="H9" s="280">
        <v>21858062</v>
      </c>
      <c r="I9" s="280">
        <v>49</v>
      </c>
      <c r="J9" s="280">
        <v>107982134</v>
      </c>
      <c r="K9" s="280">
        <v>15</v>
      </c>
      <c r="L9" s="280">
        <v>37133933</v>
      </c>
      <c r="M9" s="280">
        <v>0</v>
      </c>
      <c r="N9" s="280">
        <v>0</v>
      </c>
      <c r="O9" s="280">
        <f t="shared" si="0"/>
        <v>76</v>
      </c>
      <c r="P9" s="280">
        <f t="shared" si="1"/>
        <v>170317044</v>
      </c>
      <c r="Q9" s="320"/>
      <c r="S9" s="18"/>
    </row>
    <row r="10" spans="1:23" s="16" customFormat="1" ht="11.25" customHeight="1">
      <c r="A10" s="13"/>
      <c r="B10" s="69" t="s">
        <v>2</v>
      </c>
      <c r="C10" s="69">
        <v>0</v>
      </c>
      <c r="D10" s="280">
        <v>0</v>
      </c>
      <c r="E10" s="280">
        <v>2</v>
      </c>
      <c r="F10" s="280">
        <v>5382335</v>
      </c>
      <c r="G10" s="280">
        <v>3</v>
      </c>
      <c r="H10" s="280">
        <v>10724820</v>
      </c>
      <c r="I10" s="280">
        <v>108</v>
      </c>
      <c r="J10" s="280">
        <v>404145532</v>
      </c>
      <c r="K10" s="280">
        <v>35</v>
      </c>
      <c r="L10" s="280">
        <v>513276564</v>
      </c>
      <c r="M10" s="280">
        <v>0</v>
      </c>
      <c r="N10" s="280">
        <v>0</v>
      </c>
      <c r="O10" s="280">
        <f t="shared" si="0"/>
        <v>148</v>
      </c>
      <c r="P10" s="280">
        <f t="shared" si="1"/>
        <v>933529251</v>
      </c>
      <c r="Q10" s="321"/>
      <c r="U10" s="86"/>
    </row>
    <row r="11" spans="1:23" s="20" customFormat="1" ht="15" customHeight="1">
      <c r="A11" s="13"/>
      <c r="B11" s="69" t="s">
        <v>3</v>
      </c>
      <c r="C11" s="69">
        <v>1</v>
      </c>
      <c r="D11" s="280">
        <v>489803</v>
      </c>
      <c r="E11" s="280">
        <v>2</v>
      </c>
      <c r="F11" s="280">
        <v>10762021</v>
      </c>
      <c r="G11" s="280">
        <v>8</v>
      </c>
      <c r="H11" s="280">
        <v>108620349</v>
      </c>
      <c r="I11" s="280">
        <v>37</v>
      </c>
      <c r="J11" s="280">
        <v>537162011</v>
      </c>
      <c r="K11" s="280">
        <v>10</v>
      </c>
      <c r="L11" s="280">
        <v>767946121</v>
      </c>
      <c r="M11" s="280">
        <v>0</v>
      </c>
      <c r="N11" s="280">
        <v>0</v>
      </c>
      <c r="O11" s="280">
        <f t="shared" si="0"/>
        <v>58</v>
      </c>
      <c r="P11" s="280">
        <f t="shared" si="1"/>
        <v>1424980305</v>
      </c>
      <c r="Q11" s="321"/>
      <c r="R11" s="16"/>
      <c r="S11" s="86"/>
      <c r="T11" s="16"/>
      <c r="U11" s="16"/>
      <c r="V11" s="16"/>
      <c r="W11" s="16"/>
    </row>
    <row r="12" spans="1:23" s="20" customFormat="1" ht="20.25" customHeight="1">
      <c r="A12" s="13"/>
      <c r="B12" s="69" t="s">
        <v>60</v>
      </c>
      <c r="C12" s="69">
        <v>1</v>
      </c>
      <c r="D12" s="280">
        <v>2398927</v>
      </c>
      <c r="E12" s="280">
        <v>0</v>
      </c>
      <c r="F12" s="280">
        <v>0</v>
      </c>
      <c r="G12" s="280">
        <v>6</v>
      </c>
      <c r="H12" s="280">
        <v>115490286</v>
      </c>
      <c r="I12" s="280">
        <v>9</v>
      </c>
      <c r="J12" s="280">
        <v>29226573</v>
      </c>
      <c r="K12" s="280">
        <v>14</v>
      </c>
      <c r="L12" s="280">
        <v>23926343</v>
      </c>
      <c r="M12" s="280">
        <v>0</v>
      </c>
      <c r="N12" s="280">
        <v>0</v>
      </c>
      <c r="O12" s="280">
        <f t="shared" si="0"/>
        <v>30</v>
      </c>
      <c r="P12" s="280">
        <f t="shared" si="1"/>
        <v>171042129</v>
      </c>
      <c r="Q12" s="321"/>
      <c r="R12" s="16"/>
      <c r="S12" s="83"/>
      <c r="T12" s="16"/>
      <c r="U12" s="16"/>
      <c r="V12" s="86"/>
      <c r="W12" s="16"/>
    </row>
    <row r="13" spans="1:23" s="16" customFormat="1" ht="16.5" customHeight="1">
      <c r="A13" s="13"/>
      <c r="B13" s="69" t="s">
        <v>4</v>
      </c>
      <c r="C13" s="69">
        <v>0</v>
      </c>
      <c r="D13" s="280">
        <v>0</v>
      </c>
      <c r="E13" s="280">
        <v>1</v>
      </c>
      <c r="F13" s="280">
        <v>6260055</v>
      </c>
      <c r="G13" s="280">
        <v>5</v>
      </c>
      <c r="H13" s="280">
        <v>958090100</v>
      </c>
      <c r="I13" s="280">
        <v>3</v>
      </c>
      <c r="J13" s="280">
        <v>486705111</v>
      </c>
      <c r="K13" s="280">
        <v>8</v>
      </c>
      <c r="L13" s="280">
        <v>147015742</v>
      </c>
      <c r="M13" s="280">
        <v>0</v>
      </c>
      <c r="N13" s="280">
        <v>0</v>
      </c>
      <c r="O13" s="280">
        <f t="shared" si="0"/>
        <v>17</v>
      </c>
      <c r="P13" s="280">
        <f t="shared" si="1"/>
        <v>1598071008</v>
      </c>
      <c r="Q13" s="321"/>
      <c r="V13" s="86"/>
    </row>
    <row r="14" spans="1:23" s="16" customFormat="1" ht="16.5" customHeight="1">
      <c r="A14" s="13"/>
      <c r="B14" s="69" t="s">
        <v>61</v>
      </c>
      <c r="C14" s="69">
        <v>0</v>
      </c>
      <c r="D14" s="69">
        <v>0</v>
      </c>
      <c r="E14" s="280">
        <v>1</v>
      </c>
      <c r="F14" s="280">
        <v>670000000</v>
      </c>
      <c r="G14" s="280">
        <v>3</v>
      </c>
      <c r="H14" s="280">
        <v>229193558</v>
      </c>
      <c r="I14" s="280">
        <v>1</v>
      </c>
      <c r="J14" s="280">
        <v>850563</v>
      </c>
      <c r="K14" s="280">
        <v>0</v>
      </c>
      <c r="L14" s="280">
        <v>0</v>
      </c>
      <c r="M14" s="280">
        <v>0</v>
      </c>
      <c r="N14" s="280">
        <v>0</v>
      </c>
      <c r="O14" s="280">
        <f t="shared" si="0"/>
        <v>5</v>
      </c>
      <c r="P14" s="280">
        <f t="shared" si="1"/>
        <v>900044121</v>
      </c>
      <c r="Q14" s="321"/>
      <c r="V14" s="86"/>
    </row>
    <row r="15" spans="1:23" s="20" customFormat="1" ht="21.75" customHeight="1">
      <c r="A15" s="16"/>
      <c r="B15" s="69" t="s">
        <v>52</v>
      </c>
      <c r="C15" s="69">
        <v>0</v>
      </c>
      <c r="D15" s="69">
        <v>0</v>
      </c>
      <c r="E15" s="280">
        <v>1</v>
      </c>
      <c r="F15" s="280">
        <v>4975000</v>
      </c>
      <c r="G15" s="280">
        <v>3</v>
      </c>
      <c r="H15" s="280">
        <v>117760671</v>
      </c>
      <c r="I15" s="280">
        <v>9</v>
      </c>
      <c r="J15" s="280">
        <v>15406910</v>
      </c>
      <c r="K15" s="280">
        <v>17</v>
      </c>
      <c r="L15" s="280">
        <v>73573705</v>
      </c>
      <c r="M15" s="280">
        <v>0</v>
      </c>
      <c r="N15" s="280">
        <v>0</v>
      </c>
      <c r="O15" s="280">
        <f t="shared" si="0"/>
        <v>30</v>
      </c>
      <c r="P15" s="280">
        <f t="shared" si="1"/>
        <v>211716286</v>
      </c>
      <c r="Q15" s="322"/>
      <c r="R15" s="16"/>
    </row>
    <row r="16" spans="1:23" s="16" customFormat="1" ht="21.75" customHeight="1">
      <c r="B16" s="69" t="s">
        <v>53</v>
      </c>
      <c r="C16" s="69">
        <v>0</v>
      </c>
      <c r="D16" s="69">
        <v>0</v>
      </c>
      <c r="E16" s="280">
        <v>10</v>
      </c>
      <c r="F16" s="280">
        <v>10673369</v>
      </c>
      <c r="G16" s="280">
        <v>3</v>
      </c>
      <c r="H16" s="280">
        <v>993672</v>
      </c>
      <c r="I16" s="280">
        <v>1</v>
      </c>
      <c r="J16" s="280">
        <v>5878115</v>
      </c>
      <c r="K16" s="280">
        <v>12</v>
      </c>
      <c r="L16" s="280">
        <v>14440615</v>
      </c>
      <c r="M16" s="280">
        <v>0</v>
      </c>
      <c r="N16" s="280">
        <v>0</v>
      </c>
      <c r="O16" s="280">
        <f t="shared" si="0"/>
        <v>26</v>
      </c>
      <c r="P16" s="280">
        <f t="shared" si="1"/>
        <v>31985771</v>
      </c>
      <c r="Q16" s="321"/>
    </row>
    <row r="17" spans="1:19" s="16" customFormat="1" ht="21.75" customHeight="1">
      <c r="B17" s="69" t="s">
        <v>108</v>
      </c>
      <c r="C17" s="69">
        <v>0</v>
      </c>
      <c r="D17" s="69">
        <v>0</v>
      </c>
      <c r="E17" s="280">
        <v>0</v>
      </c>
      <c r="F17" s="280">
        <v>0</v>
      </c>
      <c r="G17" s="280">
        <v>10</v>
      </c>
      <c r="H17" s="280">
        <v>32777998</v>
      </c>
      <c r="I17" s="280">
        <v>50</v>
      </c>
      <c r="J17" s="280">
        <v>65647083</v>
      </c>
      <c r="K17" s="280">
        <v>10</v>
      </c>
      <c r="L17" s="280">
        <v>17897583</v>
      </c>
      <c r="M17" s="280">
        <v>0</v>
      </c>
      <c r="N17" s="280">
        <v>0</v>
      </c>
      <c r="O17" s="280">
        <f t="shared" si="0"/>
        <v>70</v>
      </c>
      <c r="P17" s="280">
        <f t="shared" si="1"/>
        <v>116322664</v>
      </c>
      <c r="Q17" s="321"/>
    </row>
    <row r="18" spans="1:19" s="16" customFormat="1" ht="21.75" customHeight="1">
      <c r="B18" s="69" t="s">
        <v>135</v>
      </c>
      <c r="C18" s="69">
        <v>0</v>
      </c>
      <c r="D18" s="69">
        <v>0</v>
      </c>
      <c r="E18" s="280">
        <v>0</v>
      </c>
      <c r="F18" s="280">
        <v>0</v>
      </c>
      <c r="G18" s="280">
        <v>0</v>
      </c>
      <c r="H18" s="280">
        <v>0</v>
      </c>
      <c r="I18" s="280">
        <v>0</v>
      </c>
      <c r="J18" s="280">
        <v>0</v>
      </c>
      <c r="K18" s="280">
        <v>10</v>
      </c>
      <c r="L18" s="280">
        <v>3785192</v>
      </c>
      <c r="M18" s="280">
        <v>0</v>
      </c>
      <c r="N18" s="280">
        <v>0</v>
      </c>
      <c r="O18" s="280">
        <f t="shared" si="0"/>
        <v>10</v>
      </c>
      <c r="P18" s="280">
        <f t="shared" si="1"/>
        <v>3785192</v>
      </c>
      <c r="Q18" s="321"/>
    </row>
    <row r="19" spans="1:19" s="16" customFormat="1" ht="21.75" customHeight="1">
      <c r="B19" s="69" t="s">
        <v>5</v>
      </c>
      <c r="C19" s="69">
        <v>0</v>
      </c>
      <c r="D19" s="69">
        <v>0</v>
      </c>
      <c r="E19" s="280">
        <v>1</v>
      </c>
      <c r="F19" s="280">
        <v>31731074</v>
      </c>
      <c r="G19" s="280">
        <v>0</v>
      </c>
      <c r="H19" s="280">
        <v>0</v>
      </c>
      <c r="I19" s="280">
        <v>20</v>
      </c>
      <c r="J19" s="280">
        <v>55646527</v>
      </c>
      <c r="K19" s="280">
        <v>10</v>
      </c>
      <c r="L19" s="280">
        <v>11985491</v>
      </c>
      <c r="M19" s="280">
        <v>0</v>
      </c>
      <c r="N19" s="280">
        <v>0</v>
      </c>
      <c r="O19" s="280">
        <f t="shared" si="0"/>
        <v>31</v>
      </c>
      <c r="P19" s="280">
        <f t="shared" si="1"/>
        <v>99363092</v>
      </c>
      <c r="Q19" s="321"/>
    </row>
    <row r="20" spans="1:19" s="20" customFormat="1" ht="21.75" customHeight="1" thickBot="1">
      <c r="A20" s="16"/>
      <c r="B20" s="200" t="s">
        <v>6</v>
      </c>
      <c r="C20" s="323">
        <v>1</v>
      </c>
      <c r="D20" s="290">
        <v>921231</v>
      </c>
      <c r="E20" s="290">
        <v>0</v>
      </c>
      <c r="F20" s="290">
        <v>0</v>
      </c>
      <c r="G20" s="290">
        <v>9</v>
      </c>
      <c r="H20" s="290">
        <v>39349981</v>
      </c>
      <c r="I20" s="290">
        <v>52</v>
      </c>
      <c r="J20" s="290">
        <v>119553540</v>
      </c>
      <c r="K20" s="290">
        <v>13</v>
      </c>
      <c r="L20" s="290">
        <v>96243459</v>
      </c>
      <c r="M20" s="290">
        <v>0</v>
      </c>
      <c r="N20" s="290">
        <v>0</v>
      </c>
      <c r="O20" s="290">
        <f t="shared" si="0"/>
        <v>75</v>
      </c>
      <c r="P20" s="290">
        <f t="shared" si="1"/>
        <v>256068211</v>
      </c>
      <c r="Q20" s="321"/>
      <c r="R20" s="16"/>
      <c r="S20" s="16"/>
    </row>
    <row r="21" spans="1:19" s="16" customFormat="1" ht="16.5" customHeight="1" thickBot="1">
      <c r="B21" s="180" t="s">
        <v>0</v>
      </c>
      <c r="C21" s="180">
        <f t="shared" ref="C21:H21" si="2">SUM(C6:C20)</f>
        <v>3</v>
      </c>
      <c r="D21" s="288">
        <f t="shared" si="2"/>
        <v>3809961</v>
      </c>
      <c r="E21" s="288">
        <f t="shared" si="2"/>
        <v>21</v>
      </c>
      <c r="F21" s="288">
        <f t="shared" si="2"/>
        <v>743276550</v>
      </c>
      <c r="G21" s="288">
        <f t="shared" si="2"/>
        <v>99</v>
      </c>
      <c r="H21" s="288">
        <f t="shared" si="2"/>
        <v>1940488893</v>
      </c>
      <c r="I21" s="288">
        <f t="shared" ref="I21:O21" si="3">SUM(I6:I20)</f>
        <v>447</v>
      </c>
      <c r="J21" s="288">
        <f t="shared" si="3"/>
        <v>1984360622</v>
      </c>
      <c r="K21" s="288">
        <f t="shared" si="3"/>
        <v>200</v>
      </c>
      <c r="L21" s="288">
        <f t="shared" si="3"/>
        <v>1948142008</v>
      </c>
      <c r="M21" s="288">
        <f t="shared" si="3"/>
        <v>1</v>
      </c>
      <c r="N21" s="288">
        <f t="shared" si="3"/>
        <v>4167081</v>
      </c>
      <c r="O21" s="288">
        <f t="shared" si="3"/>
        <v>771</v>
      </c>
      <c r="P21" s="288">
        <f>SUM(P6:P20)</f>
        <v>6624245115</v>
      </c>
      <c r="Q21" s="321"/>
    </row>
    <row r="22" spans="1:19" ht="21.95" customHeight="1" thickTop="1">
      <c r="B22" s="9"/>
      <c r="C22" s="9"/>
      <c r="D22" s="12"/>
      <c r="E22" s="9"/>
      <c r="F22" s="293" t="s">
        <v>27</v>
      </c>
      <c r="G22" s="293"/>
      <c r="H22" s="293"/>
      <c r="I22" s="9"/>
      <c r="J22" s="293"/>
      <c r="K22" s="9"/>
      <c r="L22" s="9"/>
      <c r="M22" s="9"/>
      <c r="N22" s="9"/>
      <c r="O22" s="293"/>
      <c r="P22" s="293"/>
      <c r="Q22" s="324"/>
    </row>
    <row r="23" spans="1:19" ht="21.95" customHeight="1">
      <c r="B23" s="12"/>
      <c r="C23" s="12"/>
      <c r="D23" s="12"/>
      <c r="E23" s="12"/>
      <c r="F23" s="12"/>
      <c r="G23" s="12"/>
      <c r="H23" s="12"/>
      <c r="I23" s="12"/>
      <c r="J23" s="29"/>
      <c r="K23" s="12"/>
      <c r="L23" s="12"/>
      <c r="M23" s="12"/>
      <c r="N23" s="12"/>
      <c r="O23" s="12"/>
      <c r="P23" s="12"/>
      <c r="Q23" s="12"/>
      <c r="R23" s="18"/>
    </row>
    <row r="24" spans="1:19" ht="21.95" customHeight="1">
      <c r="J24" s="21"/>
    </row>
    <row r="31" spans="1:19" ht="21.95" customHeight="1">
      <c r="Q31" s="22"/>
    </row>
  </sheetData>
  <mergeCells count="10">
    <mergeCell ref="B2:Q2"/>
    <mergeCell ref="O4:P4"/>
    <mergeCell ref="B4:B5"/>
    <mergeCell ref="E4:F4"/>
    <mergeCell ref="G4:H4"/>
    <mergeCell ref="I4:J4"/>
    <mergeCell ref="K3:N3"/>
    <mergeCell ref="C4:D4"/>
    <mergeCell ref="K4:L4"/>
    <mergeCell ref="M4:N4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8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rightToLeft="1" view="pageBreakPreview" topLeftCell="A10" zoomScale="87" zoomScaleNormal="100" zoomScaleSheetLayoutView="87" workbookViewId="0">
      <selection activeCell="B12" sqref="B12"/>
    </sheetView>
  </sheetViews>
  <sheetFormatPr defaultColWidth="9.140625" defaultRowHeight="21.95" customHeight="1"/>
  <cols>
    <col min="1" max="1" width="3" style="13" customWidth="1"/>
    <col min="2" max="2" width="31.42578125" style="44" customWidth="1"/>
    <col min="3" max="3" width="7.28515625" style="44" customWidth="1"/>
    <col min="4" max="4" width="13.7109375" style="44" customWidth="1"/>
    <col min="5" max="5" width="6.28515625" style="13" customWidth="1"/>
    <col min="6" max="6" width="17.28515625" style="13" customWidth="1"/>
    <col min="7" max="7" width="7.42578125" style="13" customWidth="1"/>
    <col min="8" max="8" width="19.5703125" style="13" customWidth="1"/>
    <col min="9" max="9" width="6.85546875" style="13" customWidth="1"/>
    <col min="10" max="10" width="19" style="13" customWidth="1"/>
    <col min="11" max="11" width="5.7109375" customWidth="1"/>
    <col min="12" max="12" width="21.85546875" customWidth="1"/>
    <col min="13" max="13" width="7.5703125" customWidth="1"/>
    <col min="14" max="14" width="19.85546875" customWidth="1"/>
    <col min="15" max="15" width="8" customWidth="1"/>
    <col min="16" max="16" width="19.5703125" customWidth="1"/>
    <col min="17" max="17" width="17.42578125" hidden="1" customWidth="1"/>
    <col min="18" max="18" width="20.85546875" style="13" customWidth="1"/>
    <col min="19" max="21" width="9.140625" style="13"/>
    <col min="22" max="22" width="12.42578125" style="13" bestFit="1" customWidth="1"/>
    <col min="23" max="23" width="11.28515625" style="13" bestFit="1" customWidth="1"/>
    <col min="24" max="16384" width="9.140625" style="13"/>
  </cols>
  <sheetData>
    <row r="1" spans="1:23" ht="33" customHeight="1">
      <c r="B1" s="445" t="s">
        <v>206</v>
      </c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</row>
    <row r="2" spans="1:23" ht="21.75" customHeight="1" thickBot="1">
      <c r="B2" s="377" t="s">
        <v>121</v>
      </c>
      <c r="C2" s="32"/>
      <c r="D2" s="32"/>
      <c r="E2" s="30"/>
      <c r="F2" s="30"/>
      <c r="G2" s="30"/>
      <c r="H2" s="276"/>
      <c r="I2" s="30"/>
      <c r="J2" s="277"/>
      <c r="K2" s="390"/>
      <c r="L2" s="390"/>
      <c r="M2" s="390"/>
      <c r="N2" s="390"/>
      <c r="O2" s="390"/>
      <c r="P2" s="390"/>
      <c r="Q2" s="278" t="s">
        <v>38</v>
      </c>
    </row>
    <row r="3" spans="1:23" ht="21.95" customHeight="1" thickTop="1">
      <c r="A3" s="14"/>
      <c r="B3" s="466" t="s">
        <v>13</v>
      </c>
      <c r="C3" s="454" t="s">
        <v>98</v>
      </c>
      <c r="D3" s="454"/>
      <c r="E3" s="444" t="s">
        <v>24</v>
      </c>
      <c r="F3" s="444"/>
      <c r="G3" s="444" t="s">
        <v>25</v>
      </c>
      <c r="H3" s="444"/>
      <c r="I3" s="444" t="s">
        <v>26</v>
      </c>
      <c r="J3" s="444"/>
      <c r="K3" s="444" t="s">
        <v>28</v>
      </c>
      <c r="L3" s="444"/>
      <c r="M3" s="444" t="s">
        <v>142</v>
      </c>
      <c r="N3" s="444"/>
      <c r="O3" s="444" t="s">
        <v>71</v>
      </c>
      <c r="P3" s="444"/>
      <c r="Q3" s="472"/>
    </row>
    <row r="4" spans="1:23" ht="36.75" customHeight="1" thickBot="1">
      <c r="A4" s="14"/>
      <c r="B4" s="467"/>
      <c r="C4" s="380" t="s">
        <v>8</v>
      </c>
      <c r="D4" s="380" t="s">
        <v>9</v>
      </c>
      <c r="E4" s="396" t="s">
        <v>8</v>
      </c>
      <c r="F4" s="396" t="s">
        <v>9</v>
      </c>
      <c r="G4" s="396" t="s">
        <v>8</v>
      </c>
      <c r="H4" s="396" t="s">
        <v>9</v>
      </c>
      <c r="I4" s="396" t="s">
        <v>8</v>
      </c>
      <c r="J4" s="396" t="s">
        <v>9</v>
      </c>
      <c r="K4" s="396" t="s">
        <v>8</v>
      </c>
      <c r="L4" s="397" t="s">
        <v>9</v>
      </c>
      <c r="M4" s="397" t="s">
        <v>8</v>
      </c>
      <c r="N4" s="397" t="s">
        <v>9</v>
      </c>
      <c r="O4" s="397" t="s">
        <v>8</v>
      </c>
      <c r="P4" s="396" t="s">
        <v>9</v>
      </c>
      <c r="Q4" s="397" t="s">
        <v>9</v>
      </c>
      <c r="S4" s="148"/>
      <c r="T4" s="149"/>
    </row>
    <row r="5" spans="1:23" ht="22.15" customHeight="1" thickTop="1">
      <c r="B5" s="154" t="s">
        <v>241</v>
      </c>
      <c r="C5" s="69">
        <v>0</v>
      </c>
      <c r="D5" s="69">
        <v>0</v>
      </c>
      <c r="E5" s="279">
        <v>0</v>
      </c>
      <c r="F5" s="279">
        <v>0</v>
      </c>
      <c r="G5" s="279">
        <v>0</v>
      </c>
      <c r="H5" s="279">
        <v>0</v>
      </c>
      <c r="I5" s="279">
        <v>0</v>
      </c>
      <c r="J5" s="279">
        <v>0</v>
      </c>
      <c r="K5" s="279">
        <v>1</v>
      </c>
      <c r="L5" s="280">
        <v>1441606</v>
      </c>
      <c r="M5" s="280">
        <v>0</v>
      </c>
      <c r="N5" s="280">
        <v>0</v>
      </c>
      <c r="O5" s="280">
        <v>1</v>
      </c>
      <c r="P5" s="185">
        <v>1441606</v>
      </c>
      <c r="Q5" s="281"/>
      <c r="S5" s="166"/>
      <c r="T5" s="234"/>
    </row>
    <row r="6" spans="1:23" ht="16.899999999999999" customHeight="1">
      <c r="B6" s="154" t="s">
        <v>181</v>
      </c>
      <c r="C6" s="69">
        <v>0</v>
      </c>
      <c r="D6" s="69">
        <v>0</v>
      </c>
      <c r="E6" s="279">
        <v>0</v>
      </c>
      <c r="F6" s="279">
        <v>0</v>
      </c>
      <c r="G6" s="279">
        <v>0</v>
      </c>
      <c r="H6" s="279">
        <v>0</v>
      </c>
      <c r="I6" s="279">
        <v>0</v>
      </c>
      <c r="J6" s="279">
        <v>0</v>
      </c>
      <c r="K6" s="279">
        <v>1</v>
      </c>
      <c r="L6" s="280">
        <v>25665</v>
      </c>
      <c r="M6" s="280">
        <v>0</v>
      </c>
      <c r="N6" s="280">
        <v>0</v>
      </c>
      <c r="O6" s="280">
        <v>1</v>
      </c>
      <c r="P6" s="185">
        <v>25665</v>
      </c>
      <c r="Q6" s="281"/>
      <c r="S6" s="166"/>
      <c r="T6" s="234"/>
    </row>
    <row r="7" spans="1:23" ht="15.75" customHeight="1">
      <c r="B7" s="282" t="s">
        <v>62</v>
      </c>
      <c r="C7" s="69">
        <v>0</v>
      </c>
      <c r="D7" s="69">
        <v>0</v>
      </c>
      <c r="E7" s="279">
        <v>0</v>
      </c>
      <c r="F7" s="279">
        <v>0</v>
      </c>
      <c r="G7" s="279">
        <v>2</v>
      </c>
      <c r="H7" s="185">
        <v>75096065</v>
      </c>
      <c r="I7" s="279">
        <v>0</v>
      </c>
      <c r="J7" s="279">
        <v>0</v>
      </c>
      <c r="K7" s="279">
        <v>1</v>
      </c>
      <c r="L7" s="280">
        <v>665108</v>
      </c>
      <c r="M7" s="280">
        <v>0</v>
      </c>
      <c r="N7" s="280">
        <v>0</v>
      </c>
      <c r="O7" s="280">
        <v>3</v>
      </c>
      <c r="P7" s="185">
        <v>75761173</v>
      </c>
      <c r="Q7" s="281"/>
      <c r="S7" s="166"/>
      <c r="T7" s="166"/>
    </row>
    <row r="8" spans="1:23" ht="18.75" customHeight="1">
      <c r="B8" s="154" t="s">
        <v>32</v>
      </c>
      <c r="C8" s="69">
        <v>0</v>
      </c>
      <c r="D8" s="69">
        <v>0</v>
      </c>
      <c r="E8" s="279">
        <v>2</v>
      </c>
      <c r="F8" s="185">
        <v>676260055</v>
      </c>
      <c r="G8" s="279">
        <v>2</v>
      </c>
      <c r="H8" s="185">
        <v>423315</v>
      </c>
      <c r="I8" s="279">
        <v>1</v>
      </c>
      <c r="J8" s="279">
        <v>47963</v>
      </c>
      <c r="K8" s="279">
        <v>4</v>
      </c>
      <c r="L8" s="280">
        <v>3552275</v>
      </c>
      <c r="M8" s="280">
        <v>0</v>
      </c>
      <c r="N8" s="280">
        <v>0</v>
      </c>
      <c r="O8" s="280">
        <v>9</v>
      </c>
      <c r="P8" s="185">
        <v>680283608</v>
      </c>
      <c r="Q8" s="281"/>
      <c r="S8" s="166"/>
      <c r="T8" s="166"/>
    </row>
    <row r="9" spans="1:23" ht="18" customHeight="1">
      <c r="B9" s="282" t="s">
        <v>164</v>
      </c>
      <c r="C9" s="280">
        <v>0</v>
      </c>
      <c r="D9" s="283">
        <v>0</v>
      </c>
      <c r="E9" s="283">
        <v>0</v>
      </c>
      <c r="F9" s="280">
        <v>0</v>
      </c>
      <c r="G9" s="280">
        <v>0</v>
      </c>
      <c r="H9" s="185">
        <v>0</v>
      </c>
      <c r="I9" s="280">
        <v>0</v>
      </c>
      <c r="J9" s="283">
        <v>0</v>
      </c>
      <c r="K9" s="280">
        <v>1</v>
      </c>
      <c r="L9" s="280">
        <v>4988025</v>
      </c>
      <c r="M9" s="280">
        <v>0</v>
      </c>
      <c r="N9" s="280">
        <v>0</v>
      </c>
      <c r="O9" s="280">
        <v>1</v>
      </c>
      <c r="P9" s="185">
        <v>4988025</v>
      </c>
      <c r="Q9" s="284">
        <f>F9+H9+J9+L9</f>
        <v>4988025</v>
      </c>
    </row>
    <row r="10" spans="1:23" ht="15.75" customHeight="1">
      <c r="B10" s="282" t="s">
        <v>16</v>
      </c>
      <c r="C10" s="280">
        <v>0</v>
      </c>
      <c r="D10" s="185">
        <v>0</v>
      </c>
      <c r="E10" s="280">
        <v>1</v>
      </c>
      <c r="F10" s="185">
        <v>149781</v>
      </c>
      <c r="G10" s="185">
        <v>0</v>
      </c>
      <c r="H10" s="185">
        <v>0</v>
      </c>
      <c r="I10" s="285">
        <v>0</v>
      </c>
      <c r="J10" s="185">
        <v>0</v>
      </c>
      <c r="K10" s="185">
        <v>0</v>
      </c>
      <c r="L10" s="185">
        <v>0</v>
      </c>
      <c r="M10" s="185">
        <v>0</v>
      </c>
      <c r="N10" s="280">
        <v>0</v>
      </c>
      <c r="O10" s="185">
        <v>1</v>
      </c>
      <c r="P10" s="185">
        <v>149781</v>
      </c>
      <c r="Q10" s="286"/>
    </row>
    <row r="11" spans="1:23" s="81" customFormat="1" ht="15.75" customHeight="1">
      <c r="A11" s="16"/>
      <c r="B11" s="282" t="s">
        <v>17</v>
      </c>
      <c r="C11" s="280">
        <v>0</v>
      </c>
      <c r="D11" s="185">
        <v>0</v>
      </c>
      <c r="E11" s="185">
        <v>2</v>
      </c>
      <c r="F11" s="185">
        <v>36706074</v>
      </c>
      <c r="G11" s="185">
        <v>0</v>
      </c>
      <c r="H11" s="185">
        <v>0</v>
      </c>
      <c r="I11" s="285">
        <v>0</v>
      </c>
      <c r="J11" s="185">
        <v>0</v>
      </c>
      <c r="K11" s="185">
        <v>2</v>
      </c>
      <c r="L11" s="185">
        <v>1164676</v>
      </c>
      <c r="M11" s="185">
        <v>0</v>
      </c>
      <c r="N11" s="185">
        <v>0</v>
      </c>
      <c r="O11" s="185">
        <v>4</v>
      </c>
      <c r="P11" s="185">
        <v>37870750</v>
      </c>
      <c r="Q11" s="284">
        <v>79000</v>
      </c>
      <c r="R11" s="13"/>
      <c r="S11" s="13"/>
      <c r="T11" s="13"/>
      <c r="U11" s="13"/>
      <c r="V11" s="13"/>
      <c r="W11" s="13"/>
    </row>
    <row r="12" spans="1:23" s="23" customFormat="1" ht="16.5" customHeight="1">
      <c r="A12" s="16"/>
      <c r="B12" s="282" t="s">
        <v>18</v>
      </c>
      <c r="C12" s="280">
        <v>0</v>
      </c>
      <c r="D12" s="285">
        <v>0</v>
      </c>
      <c r="E12" s="285">
        <v>0</v>
      </c>
      <c r="F12" s="185">
        <v>0</v>
      </c>
      <c r="G12" s="185">
        <v>0</v>
      </c>
      <c r="H12" s="185">
        <v>0</v>
      </c>
      <c r="I12" s="185">
        <v>1</v>
      </c>
      <c r="J12" s="285">
        <v>654654</v>
      </c>
      <c r="K12" s="185">
        <v>3</v>
      </c>
      <c r="L12" s="185">
        <v>878000</v>
      </c>
      <c r="M12" s="185">
        <v>1</v>
      </c>
      <c r="N12" s="185">
        <v>4167081</v>
      </c>
      <c r="O12" s="185">
        <v>5</v>
      </c>
      <c r="P12" s="185">
        <v>5699735</v>
      </c>
      <c r="Q12" s="286">
        <v>84346000</v>
      </c>
      <c r="R12" s="13"/>
      <c r="S12" s="13"/>
      <c r="T12" s="13"/>
      <c r="U12" s="13"/>
      <c r="V12" s="13"/>
      <c r="W12" s="13"/>
    </row>
    <row r="13" spans="1:23" s="23" customFormat="1" ht="16.5" customHeight="1">
      <c r="A13" s="16"/>
      <c r="B13" s="282" t="s">
        <v>245</v>
      </c>
      <c r="C13" s="280">
        <v>0</v>
      </c>
      <c r="D13" s="285">
        <v>0</v>
      </c>
      <c r="E13" s="285">
        <v>0</v>
      </c>
      <c r="F13" s="185">
        <v>0</v>
      </c>
      <c r="G13" s="185">
        <v>0</v>
      </c>
      <c r="H13" s="185">
        <v>0</v>
      </c>
      <c r="I13" s="185">
        <v>0</v>
      </c>
      <c r="J13" s="285">
        <v>0</v>
      </c>
      <c r="K13" s="185">
        <v>1</v>
      </c>
      <c r="L13" s="185">
        <v>586000</v>
      </c>
      <c r="M13" s="185">
        <v>0</v>
      </c>
      <c r="N13" s="185">
        <v>0</v>
      </c>
      <c r="O13" s="185">
        <v>1</v>
      </c>
      <c r="P13" s="185">
        <v>586000</v>
      </c>
      <c r="Q13" s="286"/>
      <c r="R13" s="13"/>
      <c r="S13" s="13"/>
      <c r="T13" s="13"/>
      <c r="U13" s="13"/>
      <c r="V13" s="13"/>
      <c r="W13" s="13"/>
    </row>
    <row r="14" spans="1:23" s="23" customFormat="1" ht="16.5" customHeight="1">
      <c r="A14" s="16"/>
      <c r="B14" s="282" t="s">
        <v>22</v>
      </c>
      <c r="C14" s="280">
        <v>0</v>
      </c>
      <c r="D14" s="285">
        <v>0</v>
      </c>
      <c r="E14" s="285">
        <v>0</v>
      </c>
      <c r="F14" s="185">
        <v>0</v>
      </c>
      <c r="G14" s="185">
        <v>0</v>
      </c>
      <c r="H14" s="185">
        <v>0</v>
      </c>
      <c r="I14" s="185">
        <v>1</v>
      </c>
      <c r="J14" s="185">
        <v>142188116</v>
      </c>
      <c r="K14" s="185">
        <v>2</v>
      </c>
      <c r="L14" s="185">
        <v>3701106</v>
      </c>
      <c r="M14" s="185">
        <v>0</v>
      </c>
      <c r="N14" s="185">
        <v>0</v>
      </c>
      <c r="O14" s="185">
        <v>3</v>
      </c>
      <c r="P14" s="185">
        <v>145889222</v>
      </c>
      <c r="Q14" s="286"/>
      <c r="R14" s="13"/>
      <c r="S14" s="13"/>
      <c r="T14" s="13"/>
      <c r="U14" s="13"/>
      <c r="V14" s="13"/>
      <c r="W14" s="13"/>
    </row>
    <row r="15" spans="1:23" s="23" customFormat="1" ht="16.5" customHeight="1">
      <c r="A15" s="16"/>
      <c r="B15" s="282" t="s">
        <v>185</v>
      </c>
      <c r="C15" s="280">
        <v>0</v>
      </c>
      <c r="D15" s="285">
        <v>0</v>
      </c>
      <c r="E15" s="285">
        <v>0</v>
      </c>
      <c r="F15" s="185">
        <v>0</v>
      </c>
      <c r="G15" s="185">
        <v>0</v>
      </c>
      <c r="H15" s="185">
        <v>0</v>
      </c>
      <c r="I15" s="185">
        <v>0</v>
      </c>
      <c r="J15" s="185">
        <v>0</v>
      </c>
      <c r="K15" s="185">
        <v>1</v>
      </c>
      <c r="L15" s="185">
        <v>155000</v>
      </c>
      <c r="M15" s="185">
        <v>0</v>
      </c>
      <c r="N15" s="185">
        <v>0</v>
      </c>
      <c r="O15" s="185">
        <v>1</v>
      </c>
      <c r="P15" s="185">
        <v>155000</v>
      </c>
      <c r="Q15" s="286"/>
      <c r="R15" s="13"/>
      <c r="S15" s="13"/>
      <c r="T15" s="13"/>
      <c r="U15" s="13"/>
      <c r="V15" s="13"/>
      <c r="W15" s="13"/>
    </row>
    <row r="16" spans="1:23" s="23" customFormat="1" ht="16.5" customHeight="1">
      <c r="A16" s="16"/>
      <c r="B16" s="282" t="s">
        <v>240</v>
      </c>
      <c r="C16" s="280">
        <v>0</v>
      </c>
      <c r="D16" s="285">
        <v>0</v>
      </c>
      <c r="E16" s="285">
        <v>0</v>
      </c>
      <c r="F16" s="185">
        <v>0</v>
      </c>
      <c r="G16" s="185">
        <v>0</v>
      </c>
      <c r="H16" s="185">
        <v>0</v>
      </c>
      <c r="I16" s="185">
        <v>0</v>
      </c>
      <c r="J16" s="185">
        <v>0</v>
      </c>
      <c r="K16" s="185">
        <v>1</v>
      </c>
      <c r="L16" s="185">
        <v>176000</v>
      </c>
      <c r="M16" s="185">
        <v>0</v>
      </c>
      <c r="N16" s="185">
        <v>0</v>
      </c>
      <c r="O16" s="185">
        <v>1</v>
      </c>
      <c r="P16" s="185">
        <v>176000</v>
      </c>
      <c r="Q16" s="286"/>
      <c r="R16" s="13"/>
      <c r="S16" s="13"/>
      <c r="T16" s="13"/>
      <c r="U16" s="13"/>
      <c r="V16" s="13"/>
      <c r="W16" s="13"/>
    </row>
    <row r="17" spans="1:23" s="81" customFormat="1" ht="16.5" customHeight="1">
      <c r="A17" s="16"/>
      <c r="B17" s="282" t="s">
        <v>42</v>
      </c>
      <c r="C17" s="280">
        <v>0</v>
      </c>
      <c r="D17" s="185">
        <v>0</v>
      </c>
      <c r="E17" s="185">
        <v>0</v>
      </c>
      <c r="F17" s="185">
        <v>0</v>
      </c>
      <c r="G17" s="185">
        <v>0</v>
      </c>
      <c r="H17" s="185">
        <v>0</v>
      </c>
      <c r="I17" s="285">
        <v>28</v>
      </c>
      <c r="J17" s="185">
        <v>112347285</v>
      </c>
      <c r="K17" s="185">
        <v>5</v>
      </c>
      <c r="L17" s="185">
        <v>11121212</v>
      </c>
      <c r="M17" s="185">
        <v>0</v>
      </c>
      <c r="N17" s="185">
        <v>0</v>
      </c>
      <c r="O17" s="185">
        <v>33</v>
      </c>
      <c r="P17" s="185">
        <v>123468497</v>
      </c>
      <c r="Q17" s="286"/>
      <c r="R17" s="13"/>
      <c r="S17" s="13"/>
      <c r="T17" s="13"/>
      <c r="U17" s="13"/>
      <c r="V17" s="13"/>
      <c r="W17" s="13"/>
    </row>
    <row r="18" spans="1:23" s="81" customFormat="1" ht="16.5" customHeight="1">
      <c r="A18" s="16"/>
      <c r="B18" s="282" t="s">
        <v>19</v>
      </c>
      <c r="C18" s="280">
        <v>0</v>
      </c>
      <c r="D18" s="285">
        <v>0</v>
      </c>
      <c r="E18" s="285">
        <v>0</v>
      </c>
      <c r="F18" s="185">
        <v>0</v>
      </c>
      <c r="G18" s="185">
        <v>0</v>
      </c>
      <c r="H18" s="185">
        <v>0</v>
      </c>
      <c r="I18" s="185">
        <v>110</v>
      </c>
      <c r="J18" s="185">
        <v>185364865</v>
      </c>
      <c r="K18" s="185">
        <v>0</v>
      </c>
      <c r="L18" s="185">
        <v>0</v>
      </c>
      <c r="M18" s="185">
        <v>0</v>
      </c>
      <c r="N18" s="185">
        <v>0</v>
      </c>
      <c r="O18" s="185">
        <v>110</v>
      </c>
      <c r="P18" s="185">
        <v>185364865</v>
      </c>
      <c r="Q18" s="286"/>
      <c r="R18" s="13"/>
      <c r="S18" s="13"/>
      <c r="T18" s="13"/>
      <c r="U18" s="13"/>
      <c r="V18" s="13"/>
      <c r="W18" s="13"/>
    </row>
    <row r="19" spans="1:23" s="81" customFormat="1" ht="16.5" customHeight="1">
      <c r="A19" s="16"/>
      <c r="B19" s="282" t="s">
        <v>136</v>
      </c>
      <c r="C19" s="280">
        <v>0</v>
      </c>
      <c r="D19" s="185">
        <v>0</v>
      </c>
      <c r="E19" s="185">
        <v>0</v>
      </c>
      <c r="F19" s="185">
        <v>0</v>
      </c>
      <c r="G19" s="185">
        <v>0</v>
      </c>
      <c r="H19" s="185">
        <v>0</v>
      </c>
      <c r="I19" s="285">
        <v>0</v>
      </c>
      <c r="J19" s="185">
        <v>0</v>
      </c>
      <c r="K19" s="185">
        <v>34</v>
      </c>
      <c r="L19" s="185">
        <v>39274415</v>
      </c>
      <c r="M19" s="185">
        <v>0</v>
      </c>
      <c r="N19" s="185">
        <v>0</v>
      </c>
      <c r="O19" s="185">
        <v>34</v>
      </c>
      <c r="P19" s="185">
        <v>39274415</v>
      </c>
      <c r="Q19" s="286"/>
      <c r="R19" s="16"/>
      <c r="S19" s="16"/>
      <c r="T19" s="16"/>
      <c r="U19" s="16"/>
      <c r="V19" s="16"/>
      <c r="W19" s="20"/>
    </row>
    <row r="20" spans="1:23" s="81" customFormat="1" ht="16.5" customHeight="1">
      <c r="A20" s="16"/>
      <c r="B20" s="282" t="s">
        <v>167</v>
      </c>
      <c r="C20" s="280">
        <v>0</v>
      </c>
      <c r="D20" s="185">
        <v>0</v>
      </c>
      <c r="E20" s="185">
        <v>0</v>
      </c>
      <c r="F20" s="185">
        <v>0</v>
      </c>
      <c r="G20" s="185">
        <v>0</v>
      </c>
      <c r="H20" s="185">
        <v>0</v>
      </c>
      <c r="I20" s="285">
        <v>0</v>
      </c>
      <c r="J20" s="185">
        <v>0</v>
      </c>
      <c r="K20" s="185">
        <v>4</v>
      </c>
      <c r="L20" s="185">
        <v>193229711</v>
      </c>
      <c r="M20" s="185">
        <v>0</v>
      </c>
      <c r="N20" s="185">
        <v>0</v>
      </c>
      <c r="O20" s="185">
        <v>4</v>
      </c>
      <c r="P20" s="185">
        <v>193229711</v>
      </c>
      <c r="Q20" s="286"/>
      <c r="R20" s="16"/>
      <c r="S20" s="16"/>
      <c r="T20" s="16"/>
      <c r="U20" s="16"/>
      <c r="V20" s="16"/>
      <c r="W20" s="20"/>
    </row>
    <row r="21" spans="1:23" s="81" customFormat="1" ht="16.5" customHeight="1">
      <c r="A21" s="16"/>
      <c r="B21" s="282" t="s">
        <v>168</v>
      </c>
      <c r="C21" s="280">
        <v>0</v>
      </c>
      <c r="D21" s="185">
        <v>0</v>
      </c>
      <c r="E21" s="185">
        <v>0</v>
      </c>
      <c r="F21" s="185">
        <v>0</v>
      </c>
      <c r="G21" s="185">
        <v>0</v>
      </c>
      <c r="H21" s="185">
        <v>0</v>
      </c>
      <c r="I21" s="285">
        <v>0</v>
      </c>
      <c r="J21" s="185">
        <v>0</v>
      </c>
      <c r="K21" s="185">
        <v>1</v>
      </c>
      <c r="L21" s="185">
        <v>1749612</v>
      </c>
      <c r="M21" s="185">
        <v>0</v>
      </c>
      <c r="N21" s="185">
        <v>0</v>
      </c>
      <c r="O21" s="185">
        <v>1</v>
      </c>
      <c r="P21" s="185">
        <v>1749612</v>
      </c>
      <c r="Q21" s="286"/>
      <c r="R21" s="16"/>
      <c r="S21" s="16"/>
      <c r="T21" s="16"/>
      <c r="U21" s="16"/>
      <c r="V21" s="16"/>
      <c r="W21" s="20"/>
    </row>
    <row r="22" spans="1:23" s="82" customFormat="1" ht="16.5" customHeight="1">
      <c r="A22" s="16"/>
      <c r="B22" s="282" t="s">
        <v>20</v>
      </c>
      <c r="C22" s="280">
        <v>0</v>
      </c>
      <c r="D22" s="185">
        <v>0</v>
      </c>
      <c r="E22" s="185">
        <v>0</v>
      </c>
      <c r="F22" s="185">
        <v>0</v>
      </c>
      <c r="G22" s="185">
        <v>35</v>
      </c>
      <c r="H22" s="185">
        <v>855904604</v>
      </c>
      <c r="I22" s="285">
        <v>0</v>
      </c>
      <c r="J22" s="185">
        <v>0</v>
      </c>
      <c r="K22" s="185">
        <v>0</v>
      </c>
      <c r="L22" s="185">
        <v>0</v>
      </c>
      <c r="M22" s="185">
        <v>0</v>
      </c>
      <c r="N22" s="185">
        <v>0</v>
      </c>
      <c r="O22" s="185">
        <v>35</v>
      </c>
      <c r="P22" s="185">
        <v>855904604</v>
      </c>
      <c r="Q22" s="60">
        <v>377316</v>
      </c>
      <c r="R22" s="16"/>
      <c r="S22" s="16"/>
      <c r="T22" s="16"/>
      <c r="U22" s="16"/>
      <c r="V22" s="16"/>
      <c r="W22" s="16"/>
    </row>
    <row r="23" spans="1:23" s="81" customFormat="1" ht="18.75" customHeight="1">
      <c r="A23" s="16"/>
      <c r="B23" s="282" t="s">
        <v>101</v>
      </c>
      <c r="C23" s="280">
        <v>0</v>
      </c>
      <c r="D23" s="285">
        <v>0</v>
      </c>
      <c r="E23" s="285">
        <v>0</v>
      </c>
      <c r="F23" s="185">
        <v>0</v>
      </c>
      <c r="G23" s="185">
        <v>0</v>
      </c>
      <c r="H23" s="185">
        <v>0</v>
      </c>
      <c r="I23" s="185">
        <v>0</v>
      </c>
      <c r="J23" s="285">
        <v>0</v>
      </c>
      <c r="K23" s="185">
        <v>3</v>
      </c>
      <c r="L23" s="185">
        <v>9488384</v>
      </c>
      <c r="M23" s="185">
        <v>0</v>
      </c>
      <c r="N23" s="185">
        <v>0</v>
      </c>
      <c r="O23" s="185">
        <v>3</v>
      </c>
      <c r="P23" s="185">
        <v>9488384</v>
      </c>
      <c r="Q23" s="133"/>
      <c r="R23" s="16"/>
      <c r="S23" s="16"/>
      <c r="T23" s="16"/>
      <c r="U23" s="16"/>
      <c r="V23" s="16"/>
      <c r="W23" s="20"/>
    </row>
    <row r="24" spans="1:23" s="81" customFormat="1" ht="18.75" customHeight="1">
      <c r="A24" s="16"/>
      <c r="B24" s="282" t="s">
        <v>169</v>
      </c>
      <c r="C24" s="280">
        <v>0</v>
      </c>
      <c r="D24" s="285">
        <v>0</v>
      </c>
      <c r="E24" s="285">
        <v>0</v>
      </c>
      <c r="F24" s="185">
        <v>0</v>
      </c>
      <c r="G24" s="185">
        <v>0</v>
      </c>
      <c r="H24" s="185">
        <v>0</v>
      </c>
      <c r="I24" s="185">
        <v>0</v>
      </c>
      <c r="J24" s="285">
        <v>0</v>
      </c>
      <c r="K24" s="185">
        <v>1</v>
      </c>
      <c r="L24" s="185">
        <v>504125</v>
      </c>
      <c r="M24" s="185">
        <v>0</v>
      </c>
      <c r="N24" s="185">
        <v>0</v>
      </c>
      <c r="O24" s="185">
        <v>1</v>
      </c>
      <c r="P24" s="185">
        <v>504125</v>
      </c>
      <c r="Q24" s="133"/>
      <c r="R24" s="16"/>
      <c r="S24" s="16"/>
      <c r="T24" s="16"/>
      <c r="U24" s="16"/>
      <c r="V24" s="16"/>
      <c r="W24" s="20"/>
    </row>
    <row r="25" spans="1:23" s="82" customFormat="1" ht="18" customHeight="1">
      <c r="A25" s="16"/>
      <c r="B25" s="282" t="s">
        <v>141</v>
      </c>
      <c r="C25" s="280">
        <v>0</v>
      </c>
      <c r="D25" s="185">
        <v>0</v>
      </c>
      <c r="E25" s="185">
        <v>0</v>
      </c>
      <c r="F25" s="185">
        <v>0</v>
      </c>
      <c r="G25" s="185">
        <v>0</v>
      </c>
      <c r="H25" s="185">
        <v>0</v>
      </c>
      <c r="I25" s="285">
        <v>3</v>
      </c>
      <c r="J25" s="185">
        <v>5075261</v>
      </c>
      <c r="K25" s="185">
        <v>1</v>
      </c>
      <c r="L25" s="185">
        <v>184000000</v>
      </c>
      <c r="M25" s="185">
        <v>0</v>
      </c>
      <c r="N25" s="185">
        <v>0</v>
      </c>
      <c r="O25" s="185">
        <v>4</v>
      </c>
      <c r="P25" s="185">
        <v>189075261</v>
      </c>
      <c r="Q25" s="83">
        <v>8683672</v>
      </c>
      <c r="R25" s="16"/>
      <c r="S25" s="16"/>
      <c r="T25" s="16"/>
      <c r="U25" s="16"/>
      <c r="V25" s="16"/>
      <c r="W25" s="16"/>
    </row>
    <row r="26" spans="1:23" s="82" customFormat="1" ht="18" customHeight="1">
      <c r="A26" s="16"/>
      <c r="B26" s="282" t="s">
        <v>170</v>
      </c>
      <c r="C26" s="280">
        <v>0</v>
      </c>
      <c r="D26" s="185">
        <v>0</v>
      </c>
      <c r="E26" s="185">
        <v>0</v>
      </c>
      <c r="F26" s="185">
        <v>0</v>
      </c>
      <c r="G26" s="185">
        <v>0</v>
      </c>
      <c r="H26" s="185">
        <v>0</v>
      </c>
      <c r="I26" s="285">
        <v>1</v>
      </c>
      <c r="J26" s="185">
        <v>2360000</v>
      </c>
      <c r="K26" s="185">
        <v>0</v>
      </c>
      <c r="L26" s="185">
        <v>0</v>
      </c>
      <c r="M26" s="185">
        <v>0</v>
      </c>
      <c r="N26" s="185">
        <v>0</v>
      </c>
      <c r="O26" s="185">
        <v>1</v>
      </c>
      <c r="P26" s="185">
        <v>2360000</v>
      </c>
      <c r="Q26" s="83"/>
      <c r="R26" s="16"/>
      <c r="S26" s="16"/>
      <c r="T26" s="16"/>
      <c r="U26" s="16"/>
      <c r="V26" s="16"/>
      <c r="W26" s="16"/>
    </row>
    <row r="27" spans="1:23" s="82" customFormat="1" ht="18" customHeight="1">
      <c r="A27" s="16"/>
      <c r="B27" s="282" t="s">
        <v>237</v>
      </c>
      <c r="C27" s="280">
        <v>3</v>
      </c>
      <c r="D27" s="185">
        <v>3809961</v>
      </c>
      <c r="E27" s="185">
        <v>16</v>
      </c>
      <c r="F27" s="185">
        <v>30160640</v>
      </c>
      <c r="G27" s="185">
        <v>59</v>
      </c>
      <c r="H27" s="185">
        <v>1008039132</v>
      </c>
      <c r="I27" s="285">
        <v>276</v>
      </c>
      <c r="J27" s="185">
        <v>1500578737</v>
      </c>
      <c r="K27" s="185">
        <v>105</v>
      </c>
      <c r="L27" s="185">
        <v>1228190563</v>
      </c>
      <c r="M27" s="185">
        <v>0</v>
      </c>
      <c r="N27" s="185">
        <v>0</v>
      </c>
      <c r="O27" s="185">
        <v>459</v>
      </c>
      <c r="P27" s="185">
        <v>3770779033</v>
      </c>
      <c r="Q27" s="83"/>
      <c r="R27" s="16"/>
      <c r="S27" s="16"/>
      <c r="T27" s="16"/>
      <c r="U27" s="16"/>
      <c r="V27" s="16"/>
      <c r="W27" s="16"/>
    </row>
    <row r="28" spans="1:23" s="82" customFormat="1" ht="18" customHeight="1">
      <c r="A28" s="16"/>
      <c r="B28" s="282" t="s">
        <v>21</v>
      </c>
      <c r="C28" s="280">
        <v>0</v>
      </c>
      <c r="D28" s="185">
        <v>0</v>
      </c>
      <c r="E28" s="185">
        <v>0</v>
      </c>
      <c r="F28" s="185">
        <v>0</v>
      </c>
      <c r="G28" s="185">
        <v>0</v>
      </c>
      <c r="H28" s="185">
        <v>0</v>
      </c>
      <c r="I28" s="285">
        <v>1</v>
      </c>
      <c r="J28" s="185">
        <v>468900</v>
      </c>
      <c r="K28" s="185">
        <v>10</v>
      </c>
      <c r="L28" s="185">
        <v>126243269</v>
      </c>
      <c r="M28" s="185">
        <v>0</v>
      </c>
      <c r="N28" s="185">
        <v>0</v>
      </c>
      <c r="O28" s="185">
        <v>11</v>
      </c>
      <c r="P28" s="185">
        <v>126712169</v>
      </c>
      <c r="Q28" s="83"/>
      <c r="R28" s="16"/>
      <c r="S28" s="16"/>
      <c r="T28" s="16"/>
      <c r="U28" s="16"/>
      <c r="V28" s="16"/>
      <c r="W28" s="16"/>
    </row>
    <row r="29" spans="1:23" s="82" customFormat="1" ht="16.5" customHeight="1">
      <c r="A29" s="16"/>
      <c r="B29" s="282" t="s">
        <v>138</v>
      </c>
      <c r="C29" s="280">
        <v>0</v>
      </c>
      <c r="D29" s="185">
        <v>0</v>
      </c>
      <c r="E29" s="2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5">
        <v>4</v>
      </c>
      <c r="L29" s="185">
        <v>2845915</v>
      </c>
      <c r="M29" s="185">
        <v>0</v>
      </c>
      <c r="N29" s="185">
        <v>0</v>
      </c>
      <c r="O29" s="185">
        <v>4</v>
      </c>
      <c r="P29" s="185">
        <v>2845915</v>
      </c>
      <c r="Q29" s="133"/>
      <c r="R29" s="13"/>
      <c r="S29" s="13"/>
      <c r="T29" s="13"/>
      <c r="U29" s="13"/>
      <c r="V29" s="13"/>
      <c r="W29" s="13"/>
    </row>
    <row r="30" spans="1:23" s="81" customFormat="1" ht="16.5" customHeight="1">
      <c r="A30" s="16"/>
      <c r="B30" s="282" t="s">
        <v>187</v>
      </c>
      <c r="C30" s="280">
        <v>0</v>
      </c>
      <c r="D30" s="285">
        <v>0</v>
      </c>
      <c r="E30" s="285">
        <v>0</v>
      </c>
      <c r="F30" s="185">
        <v>0</v>
      </c>
      <c r="G30" s="185">
        <v>0</v>
      </c>
      <c r="H30" s="185">
        <v>0</v>
      </c>
      <c r="I30" s="185">
        <v>0</v>
      </c>
      <c r="J30" s="285">
        <v>0</v>
      </c>
      <c r="K30" s="185">
        <v>1</v>
      </c>
      <c r="L30" s="185">
        <v>1281888</v>
      </c>
      <c r="M30" s="185">
        <v>0</v>
      </c>
      <c r="N30" s="185">
        <v>0</v>
      </c>
      <c r="O30" s="185">
        <v>1</v>
      </c>
      <c r="P30" s="185">
        <v>1281888</v>
      </c>
      <c r="Q30" s="133">
        <v>1806644</v>
      </c>
      <c r="R30" s="13"/>
      <c r="S30" s="13"/>
      <c r="T30" s="13"/>
      <c r="U30" s="13"/>
      <c r="V30" s="13"/>
      <c r="W30" s="13"/>
    </row>
    <row r="31" spans="1:23" s="81" customFormat="1" ht="16.5" customHeight="1">
      <c r="A31" s="16"/>
      <c r="B31" s="282" t="s">
        <v>54</v>
      </c>
      <c r="C31" s="280">
        <v>0</v>
      </c>
      <c r="D31" s="285">
        <v>0</v>
      </c>
      <c r="E31" s="285">
        <v>0</v>
      </c>
      <c r="F31" s="185">
        <v>0</v>
      </c>
      <c r="G31" s="185">
        <v>0</v>
      </c>
      <c r="H31" s="185">
        <v>0</v>
      </c>
      <c r="I31" s="185">
        <v>1</v>
      </c>
      <c r="J31" s="285">
        <v>1444000</v>
      </c>
      <c r="K31" s="185">
        <v>1</v>
      </c>
      <c r="L31" s="185">
        <v>378963</v>
      </c>
      <c r="M31" s="185">
        <v>0</v>
      </c>
      <c r="N31" s="185">
        <v>0</v>
      </c>
      <c r="O31" s="185">
        <v>2</v>
      </c>
      <c r="P31" s="185">
        <v>1822963</v>
      </c>
      <c r="Q31" s="133"/>
      <c r="R31" s="13"/>
      <c r="S31" s="13"/>
      <c r="T31" s="13"/>
      <c r="U31" s="13"/>
      <c r="V31" s="13"/>
      <c r="W31" s="13"/>
    </row>
    <row r="32" spans="1:23" s="81" customFormat="1" ht="16.5" customHeight="1">
      <c r="A32" s="16"/>
      <c r="B32" s="282" t="s">
        <v>174</v>
      </c>
      <c r="C32" s="280">
        <v>0</v>
      </c>
      <c r="D32" s="285">
        <v>0</v>
      </c>
      <c r="E32" s="285">
        <v>0</v>
      </c>
      <c r="F32" s="185">
        <v>0</v>
      </c>
      <c r="G32" s="185">
        <v>0</v>
      </c>
      <c r="H32" s="185">
        <v>0</v>
      </c>
      <c r="I32" s="185">
        <v>0</v>
      </c>
      <c r="J32" s="285">
        <v>0</v>
      </c>
      <c r="K32" s="185">
        <v>2</v>
      </c>
      <c r="L32" s="185">
        <v>2113500</v>
      </c>
      <c r="M32" s="185">
        <v>0</v>
      </c>
      <c r="N32" s="185">
        <v>0</v>
      </c>
      <c r="O32" s="185">
        <v>2</v>
      </c>
      <c r="P32" s="185">
        <v>2113500</v>
      </c>
      <c r="Q32" s="133"/>
      <c r="R32" s="13"/>
      <c r="S32" s="13"/>
      <c r="T32" s="13"/>
      <c r="U32" s="13"/>
      <c r="V32" s="13"/>
      <c r="W32" s="13"/>
    </row>
    <row r="33" spans="1:23" s="81" customFormat="1" ht="16.5" customHeight="1">
      <c r="A33" s="16"/>
      <c r="B33" s="282" t="s">
        <v>190</v>
      </c>
      <c r="C33" s="280">
        <v>0</v>
      </c>
      <c r="D33" s="285">
        <v>0</v>
      </c>
      <c r="E33" s="285">
        <v>0</v>
      </c>
      <c r="F33" s="185">
        <v>0</v>
      </c>
      <c r="G33" s="185">
        <v>0</v>
      </c>
      <c r="H33" s="185">
        <v>0</v>
      </c>
      <c r="I33" s="185">
        <v>0</v>
      </c>
      <c r="J33" s="285">
        <v>0</v>
      </c>
      <c r="K33" s="185">
        <v>1</v>
      </c>
      <c r="L33" s="185">
        <v>2058673</v>
      </c>
      <c r="M33" s="185">
        <v>0</v>
      </c>
      <c r="N33" s="185">
        <v>0</v>
      </c>
      <c r="O33" s="185">
        <v>1</v>
      </c>
      <c r="P33" s="185">
        <v>2058673</v>
      </c>
      <c r="Q33" s="133"/>
      <c r="R33" s="13"/>
      <c r="S33" s="13"/>
      <c r="T33" s="13"/>
      <c r="U33" s="13"/>
      <c r="V33" s="13"/>
      <c r="W33" s="13"/>
    </row>
    <row r="34" spans="1:23" s="82" customFormat="1" ht="15.75" customHeight="1">
      <c r="A34" s="16"/>
      <c r="B34" s="282" t="s">
        <v>247</v>
      </c>
      <c r="C34" s="280">
        <v>0</v>
      </c>
      <c r="D34" s="185">
        <v>0</v>
      </c>
      <c r="E34" s="185">
        <v>0</v>
      </c>
      <c r="F34" s="185">
        <v>0</v>
      </c>
      <c r="G34" s="185">
        <v>0</v>
      </c>
      <c r="H34" s="185">
        <v>0</v>
      </c>
      <c r="I34" s="285">
        <v>2</v>
      </c>
      <c r="J34" s="185">
        <v>10449169</v>
      </c>
      <c r="K34" s="185">
        <v>6</v>
      </c>
      <c r="L34" s="185">
        <v>11208246</v>
      </c>
      <c r="M34" s="185">
        <v>0</v>
      </c>
      <c r="N34" s="185">
        <v>0</v>
      </c>
      <c r="O34" s="185">
        <v>8</v>
      </c>
      <c r="P34" s="185">
        <v>21657415</v>
      </c>
      <c r="Q34" s="60">
        <v>44000159</v>
      </c>
      <c r="R34" s="13"/>
      <c r="S34" s="13"/>
      <c r="T34" s="13"/>
      <c r="U34" s="13"/>
      <c r="V34" s="13"/>
      <c r="W34" s="13"/>
    </row>
    <row r="35" spans="1:23" s="82" customFormat="1" ht="19.5" customHeight="1">
      <c r="A35" s="16"/>
      <c r="B35" s="282" t="s">
        <v>173</v>
      </c>
      <c r="C35" s="280">
        <v>0</v>
      </c>
      <c r="D35" s="185">
        <v>0</v>
      </c>
      <c r="E35" s="185">
        <v>0</v>
      </c>
      <c r="F35" s="185">
        <v>0</v>
      </c>
      <c r="G35" s="185">
        <v>0</v>
      </c>
      <c r="H35" s="185">
        <v>0</v>
      </c>
      <c r="I35" s="285">
        <v>0</v>
      </c>
      <c r="J35" s="185">
        <v>0</v>
      </c>
      <c r="K35" s="185">
        <v>1</v>
      </c>
      <c r="L35" s="185">
        <v>114412227</v>
      </c>
      <c r="M35" s="185">
        <v>0</v>
      </c>
      <c r="N35" s="185">
        <v>0</v>
      </c>
      <c r="O35" s="185">
        <v>1</v>
      </c>
      <c r="P35" s="185">
        <v>114412227</v>
      </c>
      <c r="Q35" s="60"/>
      <c r="R35" s="13"/>
      <c r="S35" s="13"/>
      <c r="T35" s="13"/>
      <c r="U35" s="13"/>
      <c r="V35" s="13"/>
      <c r="W35" s="13"/>
    </row>
    <row r="36" spans="1:23" s="81" customFormat="1" ht="18.75" customHeight="1" thickBot="1">
      <c r="A36" s="16"/>
      <c r="B36" s="289" t="s">
        <v>139</v>
      </c>
      <c r="C36" s="290">
        <v>0</v>
      </c>
      <c r="D36" s="291">
        <v>0</v>
      </c>
      <c r="E36" s="291">
        <v>0</v>
      </c>
      <c r="F36" s="292">
        <v>0</v>
      </c>
      <c r="G36" s="292">
        <v>1</v>
      </c>
      <c r="H36" s="292">
        <v>1025777</v>
      </c>
      <c r="I36" s="292">
        <v>22</v>
      </c>
      <c r="J36" s="291">
        <v>23381672</v>
      </c>
      <c r="K36" s="292">
        <v>2</v>
      </c>
      <c r="L36" s="292">
        <v>2707844</v>
      </c>
      <c r="M36" s="292">
        <v>0</v>
      </c>
      <c r="N36" s="292">
        <v>0</v>
      </c>
      <c r="O36" s="292">
        <v>25</v>
      </c>
      <c r="P36" s="292">
        <v>27115293</v>
      </c>
      <c r="Q36" s="286">
        <v>720750</v>
      </c>
      <c r="R36" s="13"/>
      <c r="S36" s="13"/>
      <c r="T36" s="18"/>
      <c r="U36" s="13"/>
      <c r="V36" s="13"/>
      <c r="W36" s="13"/>
    </row>
    <row r="37" spans="1:23" s="82" customFormat="1" ht="21.75" customHeight="1" thickBot="1">
      <c r="A37" s="16"/>
      <c r="B37" s="287" t="s">
        <v>0</v>
      </c>
      <c r="C37" s="288">
        <f t="shared" ref="C37:K37" si="0">SUM(C5:C36)</f>
        <v>3</v>
      </c>
      <c r="D37" s="288">
        <f t="shared" si="0"/>
        <v>3809961</v>
      </c>
      <c r="E37" s="288">
        <f t="shared" si="0"/>
        <v>21</v>
      </c>
      <c r="F37" s="288">
        <f t="shared" si="0"/>
        <v>743276550</v>
      </c>
      <c r="G37" s="288">
        <f t="shared" si="0"/>
        <v>99</v>
      </c>
      <c r="H37" s="288">
        <f t="shared" si="0"/>
        <v>1940488893</v>
      </c>
      <c r="I37" s="288">
        <f t="shared" si="0"/>
        <v>447</v>
      </c>
      <c r="J37" s="288">
        <f t="shared" si="0"/>
        <v>1984360622</v>
      </c>
      <c r="K37" s="288">
        <f t="shared" si="0"/>
        <v>200</v>
      </c>
      <c r="L37" s="288">
        <f>SUM(L5:L36)</f>
        <v>1948142008</v>
      </c>
      <c r="M37" s="288">
        <f>SUM(M5:M36)</f>
        <v>1</v>
      </c>
      <c r="N37" s="288">
        <f>SUM(N5:N36)</f>
        <v>4167081</v>
      </c>
      <c r="O37" s="288">
        <f>SUM(O5:O36)</f>
        <v>771</v>
      </c>
      <c r="P37" s="288">
        <f>SUM(P5:P36)</f>
        <v>6624245115</v>
      </c>
      <c r="Q37" s="83">
        <v>243747</v>
      </c>
      <c r="R37" s="13"/>
      <c r="S37" s="13"/>
      <c r="T37" s="13"/>
      <c r="U37" s="13"/>
      <c r="V37" s="13"/>
      <c r="W37" s="13"/>
    </row>
    <row r="38" spans="1:23" s="82" customFormat="1" ht="21.75" customHeight="1" thickTop="1">
      <c r="A38" s="16"/>
      <c r="B38" s="236"/>
      <c r="C38" s="237"/>
      <c r="D38" s="237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  <c r="Q38" s="110"/>
      <c r="R38" s="13"/>
      <c r="S38" s="13"/>
      <c r="T38" s="13"/>
      <c r="U38" s="13"/>
      <c r="V38" s="13"/>
      <c r="W38" s="13"/>
    </row>
    <row r="39" spans="1:23" s="82" customFormat="1" ht="21.75" customHeight="1">
      <c r="A39" s="16"/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110"/>
      <c r="R39" s="13"/>
      <c r="S39" s="13"/>
      <c r="T39" s="13"/>
      <c r="U39" s="13"/>
      <c r="V39" s="13"/>
      <c r="W39" s="13"/>
    </row>
    <row r="40" spans="1:23" s="81" customFormat="1" ht="16.5" customHeight="1">
      <c r="A40" s="16"/>
      <c r="B40" s="473"/>
      <c r="C40" s="473"/>
      <c r="D40" s="473"/>
      <c r="E40" s="473"/>
      <c r="F40" s="473"/>
      <c r="G40" s="473"/>
      <c r="H40" s="14"/>
      <c r="I40" s="14"/>
      <c r="J40" s="14"/>
      <c r="K40" s="114"/>
      <c r="L40" s="115"/>
      <c r="M40" s="115"/>
      <c r="N40" s="115"/>
      <c r="O40" s="115"/>
      <c r="P40" s="115"/>
      <c r="Q40" s="112">
        <v>1382347</v>
      </c>
      <c r="R40" s="13"/>
      <c r="S40" s="13"/>
      <c r="T40" s="13"/>
      <c r="U40" s="13"/>
      <c r="V40" s="13"/>
      <c r="W40" s="13"/>
    </row>
    <row r="41" spans="1:23" s="82" customFormat="1" ht="16.5" customHeight="1" thickBot="1">
      <c r="A41" s="16"/>
      <c r="B41" s="44"/>
      <c r="C41" s="44"/>
      <c r="D41" s="44"/>
      <c r="E41" s="13"/>
      <c r="F41" s="13"/>
      <c r="G41" s="13"/>
      <c r="H41" s="104"/>
      <c r="I41" s="13"/>
      <c r="J41" s="13"/>
      <c r="K41"/>
      <c r="L41"/>
      <c r="M41"/>
      <c r="N41"/>
      <c r="O41"/>
      <c r="P41"/>
      <c r="Q41" s="111">
        <v>789248</v>
      </c>
      <c r="R41" s="13"/>
      <c r="S41" s="13"/>
      <c r="T41" s="13"/>
      <c r="U41" s="13"/>
      <c r="V41" s="13"/>
      <c r="W41" s="13"/>
    </row>
    <row r="42" spans="1:23" s="23" customFormat="1" ht="16.5" customHeight="1" thickBot="1">
      <c r="A42" s="13"/>
      <c r="B42" s="44"/>
      <c r="C42" s="44"/>
      <c r="D42" s="44"/>
      <c r="E42" s="13"/>
      <c r="F42" s="13"/>
      <c r="G42" s="24"/>
      <c r="H42" s="24"/>
      <c r="I42" s="13"/>
      <c r="J42" s="13"/>
      <c r="K42"/>
      <c r="L42"/>
      <c r="M42"/>
      <c r="N42"/>
      <c r="O42"/>
      <c r="P42" s="4"/>
      <c r="Q42" s="113">
        <f>F37+H37+J37+L37</f>
        <v>6616268073</v>
      </c>
      <c r="R42" s="13"/>
      <c r="S42" s="13"/>
      <c r="T42" s="13"/>
      <c r="U42" s="13"/>
      <c r="V42" s="13"/>
      <c r="W42" s="13"/>
    </row>
    <row r="43" spans="1:23" ht="16.5" customHeight="1" thickTop="1">
      <c r="Q43" s="115"/>
    </row>
    <row r="44" spans="1:23" ht="27.75" customHeight="1"/>
    <row r="45" spans="1:23" ht="25.5" customHeight="1">
      <c r="I45" s="8"/>
      <c r="Q45" s="4"/>
    </row>
    <row r="46" spans="1:23" ht="21.95" customHeight="1">
      <c r="I46" s="12"/>
    </row>
    <row r="47" spans="1:23" ht="21.95" customHeight="1">
      <c r="F47" s="25"/>
    </row>
  </sheetData>
  <mergeCells count="10">
    <mergeCell ref="B1:P1"/>
    <mergeCell ref="O3:Q3"/>
    <mergeCell ref="B40:G40"/>
    <mergeCell ref="I3:J3"/>
    <mergeCell ref="K3:L3"/>
    <mergeCell ref="B3:B4"/>
    <mergeCell ref="E3:F3"/>
    <mergeCell ref="G3:H3"/>
    <mergeCell ref="C3:D3"/>
    <mergeCell ref="M3:N3"/>
  </mergeCells>
  <printOptions horizontalCentered="1"/>
  <pageMargins left="0.25" right="0.25" top="1.2" bottom="0.75" header="0.3" footer="0.3"/>
  <pageSetup paperSize="9" scale="61" orientation="landscape" r:id="rId1"/>
  <headerFooter>
    <oddFooter>&amp;C9</oddFooter>
  </headerFooter>
  <rowBreaks count="2" manualBreakCount="2">
    <brk id="41" max="16" man="1"/>
    <brk id="45" max="16" man="1"/>
  </rowBreaks>
  <colBreaks count="1" manualBreakCount="1">
    <brk id="16" max="4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rightToLeft="1" view="pageBreakPreview" zoomScale="89" zoomScaleSheetLayoutView="89" workbookViewId="0">
      <selection activeCell="F20" sqref="F20"/>
    </sheetView>
  </sheetViews>
  <sheetFormatPr defaultColWidth="9.140625" defaultRowHeight="21.95" customHeight="1"/>
  <cols>
    <col min="1" max="1" width="6.28515625" style="26" customWidth="1"/>
    <col min="2" max="2" width="14.5703125" style="46" customWidth="1"/>
    <col min="3" max="3" width="6" style="26" customWidth="1"/>
    <col min="4" max="4" width="14.140625" style="26" bestFit="1" customWidth="1"/>
    <col min="5" max="5" width="7.7109375" style="26" customWidth="1"/>
    <col min="6" max="6" width="17.28515625" style="26" customWidth="1"/>
    <col min="7" max="7" width="5.28515625" style="26" customWidth="1"/>
    <col min="8" max="8" width="16" style="26" bestFit="1" customWidth="1"/>
    <col min="9" max="9" width="8.140625" style="26" customWidth="1"/>
    <col min="10" max="10" width="17.140625" style="26" customWidth="1"/>
    <col min="11" max="11" width="12.7109375" style="26" customWidth="1"/>
    <col min="12" max="12" width="19.7109375" style="26" customWidth="1"/>
    <col min="13" max="16384" width="9.140625" style="26"/>
  </cols>
  <sheetData>
    <row r="2" spans="1:13" ht="45.75" customHeight="1"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</row>
    <row r="3" spans="1:13" ht="21.95" customHeight="1">
      <c r="B3" s="445" t="s">
        <v>194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3" ht="21.95" customHeight="1" thickBot="1">
      <c r="B4" s="45" t="s">
        <v>117</v>
      </c>
      <c r="C4" s="40"/>
      <c r="D4" s="40"/>
      <c r="E4" s="40"/>
      <c r="F4" s="40"/>
      <c r="G4" s="40"/>
      <c r="H4" s="40"/>
      <c r="I4" s="40"/>
      <c r="J4" s="40"/>
      <c r="K4" s="40"/>
      <c r="L4" s="360" t="s">
        <v>38</v>
      </c>
    </row>
    <row r="5" spans="1:13" ht="21.95" customHeight="1" thickTop="1">
      <c r="B5" s="475" t="s">
        <v>48</v>
      </c>
      <c r="C5" s="477" t="s">
        <v>49</v>
      </c>
      <c r="D5" s="477"/>
      <c r="E5" s="477" t="s">
        <v>110</v>
      </c>
      <c r="F5" s="477"/>
      <c r="G5" s="477" t="s">
        <v>160</v>
      </c>
      <c r="H5" s="477"/>
      <c r="I5" s="477" t="s">
        <v>111</v>
      </c>
      <c r="J5" s="477"/>
      <c r="K5" s="478" t="s">
        <v>161</v>
      </c>
      <c r="L5" s="478"/>
      <c r="M5" s="364"/>
    </row>
    <row r="6" spans="1:13" ht="21.95" customHeight="1" thickBot="1">
      <c r="B6" s="476"/>
      <c r="C6" s="361" t="s">
        <v>8</v>
      </c>
      <c r="D6" s="362" t="s">
        <v>9</v>
      </c>
      <c r="E6" s="361" t="s">
        <v>8</v>
      </c>
      <c r="F6" s="362" t="s">
        <v>9</v>
      </c>
      <c r="G6" s="361" t="s">
        <v>8</v>
      </c>
      <c r="H6" s="362" t="s">
        <v>9</v>
      </c>
      <c r="I6" s="361" t="s">
        <v>8</v>
      </c>
      <c r="J6" s="362" t="s">
        <v>9</v>
      </c>
      <c r="K6" s="361" t="s">
        <v>8</v>
      </c>
      <c r="L6" s="362" t="s">
        <v>9</v>
      </c>
      <c r="M6" s="364"/>
    </row>
    <row r="7" spans="1:13" ht="18.75" customHeight="1" thickTop="1">
      <c r="B7" s="398" t="s">
        <v>72</v>
      </c>
      <c r="C7" s="399">
        <v>0</v>
      </c>
      <c r="D7" s="400">
        <v>0</v>
      </c>
      <c r="E7" s="399">
        <v>118</v>
      </c>
      <c r="F7" s="400">
        <v>876735334</v>
      </c>
      <c r="G7" s="399">
        <v>13</v>
      </c>
      <c r="H7" s="400">
        <v>12034510</v>
      </c>
      <c r="I7" s="399">
        <v>4</v>
      </c>
      <c r="J7" s="400">
        <v>7247845</v>
      </c>
      <c r="K7" s="399">
        <v>135</v>
      </c>
      <c r="L7" s="400">
        <v>896017689</v>
      </c>
    </row>
    <row r="8" spans="1:13" ht="16.5" customHeight="1">
      <c r="B8" s="398" t="s">
        <v>12</v>
      </c>
      <c r="C8" s="400">
        <v>0</v>
      </c>
      <c r="D8" s="400">
        <v>0</v>
      </c>
      <c r="E8" s="400">
        <v>16</v>
      </c>
      <c r="F8" s="400">
        <v>92690039</v>
      </c>
      <c r="G8" s="400">
        <v>2</v>
      </c>
      <c r="H8" s="400">
        <v>11398000</v>
      </c>
      <c r="I8" s="400">
        <v>0</v>
      </c>
      <c r="J8" s="400">
        <v>0</v>
      </c>
      <c r="K8" s="400">
        <v>18</v>
      </c>
      <c r="L8" s="400">
        <v>104088039</v>
      </c>
    </row>
    <row r="9" spans="1:13" ht="16.5" customHeight="1">
      <c r="B9" s="398" t="s">
        <v>1</v>
      </c>
      <c r="C9" s="399">
        <v>1</v>
      </c>
      <c r="D9" s="400">
        <v>769205</v>
      </c>
      <c r="E9" s="399">
        <v>102</v>
      </c>
      <c r="F9" s="400">
        <v>252623366</v>
      </c>
      <c r="G9" s="399">
        <v>50</v>
      </c>
      <c r="H9" s="400">
        <v>61683260</v>
      </c>
      <c r="I9" s="399">
        <v>5</v>
      </c>
      <c r="J9" s="400">
        <v>8699148</v>
      </c>
      <c r="K9" s="399">
        <v>158</v>
      </c>
      <c r="L9" s="400">
        <v>323774979</v>
      </c>
    </row>
    <row r="10" spans="1:13" s="84" customFormat="1" ht="16.5" customHeight="1">
      <c r="B10" s="398" t="s">
        <v>59</v>
      </c>
      <c r="C10" s="400">
        <v>1</v>
      </c>
      <c r="D10" s="400">
        <v>603975</v>
      </c>
      <c r="E10" s="400">
        <v>76</v>
      </c>
      <c r="F10" s="400">
        <v>216508153</v>
      </c>
      <c r="G10" s="400">
        <v>13</v>
      </c>
      <c r="H10" s="400">
        <v>28502136</v>
      </c>
      <c r="I10" s="400">
        <v>10</v>
      </c>
      <c r="J10" s="400">
        <v>6823192</v>
      </c>
      <c r="K10" s="400">
        <v>100</v>
      </c>
      <c r="L10" s="400">
        <v>252437456</v>
      </c>
    </row>
    <row r="11" spans="1:13" s="85" customFormat="1" ht="16.5" customHeight="1">
      <c r="A11" s="84"/>
      <c r="B11" s="398" t="s">
        <v>2</v>
      </c>
      <c r="C11" s="399">
        <v>2</v>
      </c>
      <c r="D11" s="400">
        <v>4305325</v>
      </c>
      <c r="E11" s="399">
        <v>210</v>
      </c>
      <c r="F11" s="400">
        <v>1842083901</v>
      </c>
      <c r="G11" s="399">
        <v>45</v>
      </c>
      <c r="H11" s="400">
        <v>1268619177</v>
      </c>
      <c r="I11" s="399">
        <v>10</v>
      </c>
      <c r="J11" s="400">
        <v>73092663</v>
      </c>
      <c r="K11" s="399">
        <v>267</v>
      </c>
      <c r="L11" s="400">
        <v>3188101066</v>
      </c>
      <c r="M11" s="84"/>
    </row>
    <row r="12" spans="1:13" s="84" customFormat="1" ht="16.5" customHeight="1">
      <c r="B12" s="398" t="s">
        <v>3</v>
      </c>
      <c r="C12" s="400">
        <v>2</v>
      </c>
      <c r="D12" s="400">
        <v>4481533</v>
      </c>
      <c r="E12" s="400">
        <v>50</v>
      </c>
      <c r="F12" s="400">
        <v>639936820</v>
      </c>
      <c r="G12" s="400">
        <v>26</v>
      </c>
      <c r="H12" s="400">
        <v>52061850</v>
      </c>
      <c r="I12" s="400">
        <v>3</v>
      </c>
      <c r="J12" s="400">
        <v>2140230</v>
      </c>
      <c r="K12" s="400">
        <v>81</v>
      </c>
      <c r="L12" s="400">
        <v>698620433</v>
      </c>
    </row>
    <row r="13" spans="1:13" s="84" customFormat="1" ht="16.5" customHeight="1">
      <c r="B13" s="398" t="s">
        <v>60</v>
      </c>
      <c r="C13" s="400">
        <v>1</v>
      </c>
      <c r="D13" s="400">
        <v>240</v>
      </c>
      <c r="E13" s="400">
        <v>73</v>
      </c>
      <c r="F13" s="400">
        <v>428806277</v>
      </c>
      <c r="G13" s="400">
        <v>18</v>
      </c>
      <c r="H13" s="400">
        <v>54800130</v>
      </c>
      <c r="I13" s="400">
        <v>7</v>
      </c>
      <c r="J13" s="400">
        <v>28571760</v>
      </c>
      <c r="K13" s="400">
        <v>99</v>
      </c>
      <c r="L13" s="400">
        <v>512178407</v>
      </c>
    </row>
    <row r="14" spans="1:13" ht="16.5" customHeight="1">
      <c r="A14" s="84"/>
      <c r="B14" s="398" t="s">
        <v>4</v>
      </c>
      <c r="C14" s="399">
        <v>0</v>
      </c>
      <c r="D14" s="400">
        <v>0</v>
      </c>
      <c r="E14" s="399">
        <v>55</v>
      </c>
      <c r="F14" s="400">
        <v>1029399564</v>
      </c>
      <c r="G14" s="399">
        <v>58</v>
      </c>
      <c r="H14" s="400">
        <v>1130409513</v>
      </c>
      <c r="I14" s="399">
        <v>6</v>
      </c>
      <c r="J14" s="400">
        <v>15846404</v>
      </c>
      <c r="K14" s="399">
        <v>119</v>
      </c>
      <c r="L14" s="400">
        <v>2175655481</v>
      </c>
      <c r="M14" s="84"/>
    </row>
    <row r="15" spans="1:13" s="85" customFormat="1" ht="16.5" customHeight="1">
      <c r="A15" s="84"/>
      <c r="B15" s="398" t="s">
        <v>61</v>
      </c>
      <c r="C15" s="400">
        <v>0</v>
      </c>
      <c r="D15" s="400">
        <v>0</v>
      </c>
      <c r="E15" s="400">
        <v>4</v>
      </c>
      <c r="F15" s="400">
        <v>126305000</v>
      </c>
      <c r="G15" s="400">
        <v>8</v>
      </c>
      <c r="H15" s="400">
        <v>1454979165</v>
      </c>
      <c r="I15" s="400">
        <v>0</v>
      </c>
      <c r="J15" s="400">
        <v>0</v>
      </c>
      <c r="K15" s="400">
        <v>12</v>
      </c>
      <c r="L15" s="400">
        <v>1581284165</v>
      </c>
      <c r="M15" s="84"/>
    </row>
    <row r="16" spans="1:13" s="85" customFormat="1" ht="16.5" customHeight="1">
      <c r="A16" s="84"/>
      <c r="B16" s="398" t="s">
        <v>104</v>
      </c>
      <c r="C16" s="400">
        <v>2</v>
      </c>
      <c r="D16" s="400">
        <v>3127327</v>
      </c>
      <c r="E16" s="400">
        <v>55</v>
      </c>
      <c r="F16" s="400">
        <v>1923055712</v>
      </c>
      <c r="G16" s="400">
        <v>6</v>
      </c>
      <c r="H16" s="400">
        <v>21464394</v>
      </c>
      <c r="I16" s="400">
        <v>7</v>
      </c>
      <c r="J16" s="400">
        <v>13182669</v>
      </c>
      <c r="K16" s="400">
        <v>70</v>
      </c>
      <c r="L16" s="400">
        <v>1960830102</v>
      </c>
      <c r="M16" s="84"/>
    </row>
    <row r="17" spans="1:13" s="85" customFormat="1" ht="16.5" customHeight="1">
      <c r="A17" s="84"/>
      <c r="B17" s="398" t="s">
        <v>53</v>
      </c>
      <c r="C17" s="399">
        <v>0</v>
      </c>
      <c r="D17" s="400">
        <v>0</v>
      </c>
      <c r="E17" s="399">
        <v>38</v>
      </c>
      <c r="F17" s="400">
        <v>61727978</v>
      </c>
      <c r="G17" s="399">
        <v>18</v>
      </c>
      <c r="H17" s="400">
        <v>13540851</v>
      </c>
      <c r="I17" s="399">
        <v>64</v>
      </c>
      <c r="J17" s="400">
        <v>86803023</v>
      </c>
      <c r="K17" s="399">
        <v>120</v>
      </c>
      <c r="L17" s="400">
        <v>162071852</v>
      </c>
      <c r="M17" s="84"/>
    </row>
    <row r="18" spans="1:13" s="85" customFormat="1" ht="16.5" customHeight="1">
      <c r="A18" s="84"/>
      <c r="B18" s="398" t="s">
        <v>108</v>
      </c>
      <c r="C18" s="399">
        <v>4</v>
      </c>
      <c r="D18" s="400">
        <v>4727171</v>
      </c>
      <c r="E18" s="399">
        <v>49</v>
      </c>
      <c r="F18" s="400">
        <v>391032313</v>
      </c>
      <c r="G18" s="399">
        <v>25</v>
      </c>
      <c r="H18" s="400">
        <v>122384020</v>
      </c>
      <c r="I18" s="399">
        <v>14</v>
      </c>
      <c r="J18" s="400">
        <v>38306387</v>
      </c>
      <c r="K18" s="399">
        <v>92</v>
      </c>
      <c r="L18" s="400">
        <v>556449891</v>
      </c>
      <c r="M18" s="84"/>
    </row>
    <row r="19" spans="1:13" s="85" customFormat="1" ht="16.5" customHeight="1">
      <c r="A19" s="84"/>
      <c r="B19" s="398" t="s">
        <v>135</v>
      </c>
      <c r="C19" s="399">
        <v>0</v>
      </c>
      <c r="D19" s="400">
        <v>0</v>
      </c>
      <c r="E19" s="399">
        <v>6</v>
      </c>
      <c r="F19" s="400">
        <v>15654338</v>
      </c>
      <c r="G19" s="399">
        <v>0</v>
      </c>
      <c r="H19" s="400">
        <v>0</v>
      </c>
      <c r="I19" s="399">
        <v>1</v>
      </c>
      <c r="J19" s="400">
        <v>795988</v>
      </c>
      <c r="K19" s="399">
        <v>7</v>
      </c>
      <c r="L19" s="400">
        <v>16450326</v>
      </c>
      <c r="M19" s="84"/>
    </row>
    <row r="20" spans="1:13" s="84" customFormat="1" ht="16.5" customHeight="1">
      <c r="B20" s="398" t="s">
        <v>5</v>
      </c>
      <c r="C20" s="399">
        <v>1</v>
      </c>
      <c r="D20" s="400">
        <v>295800</v>
      </c>
      <c r="E20" s="399">
        <v>40</v>
      </c>
      <c r="F20" s="400">
        <v>157279471</v>
      </c>
      <c r="G20" s="399">
        <v>5</v>
      </c>
      <c r="H20" s="400">
        <v>12281883</v>
      </c>
      <c r="I20" s="399">
        <v>14</v>
      </c>
      <c r="J20" s="400">
        <v>15249633</v>
      </c>
      <c r="K20" s="399">
        <v>60</v>
      </c>
      <c r="L20" s="400">
        <v>185106787</v>
      </c>
    </row>
    <row r="21" spans="1:13" s="85" customFormat="1" ht="16.5" customHeight="1" thickBot="1">
      <c r="A21" s="84"/>
      <c r="B21" s="401" t="s">
        <v>6</v>
      </c>
      <c r="C21" s="402">
        <v>3</v>
      </c>
      <c r="D21" s="402">
        <v>5408655</v>
      </c>
      <c r="E21" s="402">
        <v>64</v>
      </c>
      <c r="F21" s="402">
        <v>1063063901</v>
      </c>
      <c r="G21" s="402">
        <v>51</v>
      </c>
      <c r="H21" s="402">
        <v>958423718</v>
      </c>
      <c r="I21" s="402">
        <v>18</v>
      </c>
      <c r="J21" s="402">
        <v>86937978</v>
      </c>
      <c r="K21" s="402">
        <v>136</v>
      </c>
      <c r="L21" s="402">
        <v>2113834252</v>
      </c>
      <c r="M21" s="84"/>
    </row>
    <row r="22" spans="1:13" s="84" customFormat="1" ht="16.5" customHeight="1" thickBot="1">
      <c r="B22" s="403" t="s">
        <v>0</v>
      </c>
      <c r="C22" s="404">
        <f t="shared" ref="C22:L22" si="0">SUM(C7:C21)</f>
        <v>17</v>
      </c>
      <c r="D22" s="405">
        <f t="shared" si="0"/>
        <v>23719231</v>
      </c>
      <c r="E22" s="404">
        <f t="shared" si="0"/>
        <v>956</v>
      </c>
      <c r="F22" s="405">
        <f t="shared" si="0"/>
        <v>9116902167</v>
      </c>
      <c r="G22" s="404">
        <f t="shared" si="0"/>
        <v>338</v>
      </c>
      <c r="H22" s="405">
        <f t="shared" si="0"/>
        <v>5202582607</v>
      </c>
      <c r="I22" s="404">
        <f t="shared" si="0"/>
        <v>163</v>
      </c>
      <c r="J22" s="405">
        <f t="shared" si="0"/>
        <v>383696920</v>
      </c>
      <c r="K22" s="405">
        <f t="shared" si="0"/>
        <v>1474</v>
      </c>
      <c r="L22" s="405">
        <f t="shared" si="0"/>
        <v>14726900925</v>
      </c>
    </row>
    <row r="23" spans="1:13" ht="21.95" customHeight="1" thickTop="1">
      <c r="B23" s="363"/>
      <c r="C23" s="364"/>
      <c r="D23" s="364"/>
      <c r="E23" s="364"/>
      <c r="F23" s="364"/>
      <c r="G23" s="364"/>
      <c r="H23" s="364"/>
      <c r="I23" s="364"/>
      <c r="J23" s="364"/>
      <c r="K23" s="364"/>
      <c r="L23" s="364"/>
    </row>
    <row r="24" spans="1:13" ht="21.95" customHeight="1">
      <c r="F24" s="365"/>
      <c r="G24" s="106"/>
    </row>
    <row r="25" spans="1:13" ht="21.95" customHeight="1">
      <c r="L25" s="117"/>
    </row>
    <row r="26" spans="1:13" ht="21.95" customHeight="1">
      <c r="L26" s="118"/>
    </row>
    <row r="35" spans="9:9" ht="21.95" customHeight="1">
      <c r="I35" s="27"/>
    </row>
  </sheetData>
  <mergeCells count="8">
    <mergeCell ref="B2:L2"/>
    <mergeCell ref="B5:B6"/>
    <mergeCell ref="C5:D5"/>
    <mergeCell ref="I5:J5"/>
    <mergeCell ref="B3:L3"/>
    <mergeCell ref="E5:F5"/>
    <mergeCell ref="G5:H5"/>
    <mergeCell ref="K5:L5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85" orientation="landscape" r:id="rId1"/>
  <headerFooter>
    <oddFooter>&amp;C&amp;14 10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7"/>
  <sheetViews>
    <sheetView rightToLeft="1" view="pageBreakPreview" topLeftCell="A5" zoomScale="89" zoomScaleSheetLayoutView="89" workbookViewId="0">
      <selection activeCell="B4" sqref="B4:L39"/>
    </sheetView>
  </sheetViews>
  <sheetFormatPr defaultRowHeight="21.95" customHeight="1"/>
  <cols>
    <col min="1" max="1" width="5" customWidth="1"/>
    <col min="2" max="2" width="29.85546875" style="42" customWidth="1"/>
    <col min="3" max="3" width="6.7109375" customWidth="1"/>
    <col min="4" max="4" width="14.140625" customWidth="1"/>
    <col min="5" max="5" width="11.7109375" customWidth="1"/>
    <col min="6" max="6" width="17.140625" customWidth="1"/>
    <col min="7" max="7" width="5.5703125" customWidth="1"/>
    <col min="8" max="8" width="19.28515625" customWidth="1"/>
    <col min="9" max="9" width="9" customWidth="1"/>
    <col min="10" max="10" width="18.5703125" customWidth="1"/>
    <col min="11" max="11" width="6.85546875" customWidth="1"/>
    <col min="12" max="12" width="16.85546875" customWidth="1"/>
  </cols>
  <sheetData>
    <row r="3" spans="1:15" ht="21.95" customHeight="1">
      <c r="B3" s="445" t="s">
        <v>193</v>
      </c>
      <c r="C3" s="445"/>
      <c r="D3" s="445"/>
      <c r="E3" s="445"/>
      <c r="F3" s="445"/>
      <c r="G3" s="445"/>
      <c r="H3" s="445"/>
      <c r="I3" s="445"/>
      <c r="J3" s="445"/>
      <c r="K3" s="445"/>
      <c r="L3" s="445"/>
      <c r="O3" s="58"/>
    </row>
    <row r="4" spans="1:15" ht="21.95" customHeight="1" thickBot="1">
      <c r="B4" s="41" t="s">
        <v>41</v>
      </c>
      <c r="C4" s="34"/>
      <c r="D4" s="56"/>
      <c r="E4" s="9"/>
      <c r="F4" s="9"/>
      <c r="G4" s="9"/>
      <c r="H4" s="9"/>
      <c r="I4" s="9"/>
      <c r="J4" s="9"/>
      <c r="K4" s="480" t="s">
        <v>36</v>
      </c>
      <c r="L4" s="480"/>
    </row>
    <row r="5" spans="1:15" ht="21.95" customHeight="1" thickTop="1">
      <c r="B5" s="192" t="s">
        <v>13</v>
      </c>
      <c r="C5" s="479" t="s">
        <v>29</v>
      </c>
      <c r="D5" s="479"/>
      <c r="E5" s="479" t="s">
        <v>30</v>
      </c>
      <c r="F5" s="479"/>
      <c r="G5" s="479" t="s">
        <v>150</v>
      </c>
      <c r="H5" s="479"/>
      <c r="I5" s="479" t="s">
        <v>31</v>
      </c>
      <c r="J5" s="479"/>
      <c r="K5" s="479" t="s">
        <v>0</v>
      </c>
      <c r="L5" s="479"/>
    </row>
    <row r="6" spans="1:15" ht="21.95" customHeight="1" thickBot="1">
      <c r="B6" s="191"/>
      <c r="C6" s="193" t="s">
        <v>8</v>
      </c>
      <c r="D6" s="194" t="s">
        <v>9</v>
      </c>
      <c r="E6" s="193" t="s">
        <v>8</v>
      </c>
      <c r="F6" s="194" t="s">
        <v>9</v>
      </c>
      <c r="G6" s="193" t="s">
        <v>8</v>
      </c>
      <c r="H6" s="194" t="s">
        <v>9</v>
      </c>
      <c r="I6" s="193" t="s">
        <v>8</v>
      </c>
      <c r="J6" s="194" t="s">
        <v>9</v>
      </c>
      <c r="K6" s="193" t="s">
        <v>8</v>
      </c>
      <c r="L6" s="194" t="s">
        <v>9</v>
      </c>
    </row>
    <row r="7" spans="1:15" ht="21.95" customHeight="1" thickTop="1">
      <c r="B7" s="125" t="s">
        <v>241</v>
      </c>
      <c r="C7" s="69">
        <v>0</v>
      </c>
      <c r="D7" s="121">
        <v>0</v>
      </c>
      <c r="E7" s="69">
        <v>0</v>
      </c>
      <c r="F7" s="121">
        <v>0</v>
      </c>
      <c r="G7" s="69">
        <v>0</v>
      </c>
      <c r="H7" s="121">
        <v>0</v>
      </c>
      <c r="I7" s="69">
        <v>0</v>
      </c>
      <c r="J7" s="121">
        <v>0</v>
      </c>
      <c r="K7" s="69">
        <v>0</v>
      </c>
      <c r="L7" s="121">
        <v>0</v>
      </c>
    </row>
    <row r="8" spans="1:15" s="298" customFormat="1" ht="21.95" customHeight="1">
      <c r="B8" s="125" t="s">
        <v>181</v>
      </c>
      <c r="C8" s="69">
        <v>0</v>
      </c>
      <c r="D8" s="121">
        <v>0</v>
      </c>
      <c r="E8" s="69">
        <v>0</v>
      </c>
      <c r="F8" s="121">
        <v>0</v>
      </c>
      <c r="G8" s="69">
        <v>0</v>
      </c>
      <c r="H8" s="121">
        <v>0</v>
      </c>
      <c r="I8" s="69">
        <v>0</v>
      </c>
      <c r="J8" s="121">
        <v>0</v>
      </c>
      <c r="K8" s="69">
        <v>0</v>
      </c>
      <c r="L8" s="121">
        <v>0</v>
      </c>
    </row>
    <row r="9" spans="1:15" ht="16.5" customHeight="1">
      <c r="A9" s="7"/>
      <c r="B9" s="154" t="s">
        <v>62</v>
      </c>
      <c r="C9" s="121">
        <v>0</v>
      </c>
      <c r="D9" s="121">
        <v>0</v>
      </c>
      <c r="E9" s="121">
        <v>1</v>
      </c>
      <c r="F9" s="121">
        <v>95300000</v>
      </c>
      <c r="G9" s="121">
        <v>2</v>
      </c>
      <c r="H9" s="121">
        <v>191850000</v>
      </c>
      <c r="I9" s="121">
        <v>0</v>
      </c>
      <c r="J9" s="137">
        <v>0</v>
      </c>
      <c r="K9" s="121">
        <v>3</v>
      </c>
      <c r="L9" s="137">
        <v>287150000</v>
      </c>
      <c r="M9" s="7"/>
    </row>
    <row r="10" spans="1:15" ht="16.5" customHeight="1">
      <c r="A10" s="7"/>
      <c r="B10" s="154" t="s">
        <v>63</v>
      </c>
      <c r="C10" s="69">
        <v>0</v>
      </c>
      <c r="D10" s="121">
        <v>0</v>
      </c>
      <c r="E10" s="69">
        <v>4</v>
      </c>
      <c r="F10" s="121">
        <v>31309410</v>
      </c>
      <c r="G10" s="69">
        <v>9</v>
      </c>
      <c r="H10" s="121">
        <v>169055137</v>
      </c>
      <c r="I10" s="69">
        <v>7</v>
      </c>
      <c r="J10" s="137">
        <v>10131022</v>
      </c>
      <c r="K10" s="121">
        <v>20</v>
      </c>
      <c r="L10" s="137">
        <v>210495569</v>
      </c>
      <c r="M10" s="7"/>
    </row>
    <row r="11" spans="1:15" ht="16.5" customHeight="1">
      <c r="A11" s="7"/>
      <c r="B11" s="154" t="s">
        <v>164</v>
      </c>
      <c r="C11" s="69">
        <v>0</v>
      </c>
      <c r="D11" s="137">
        <v>0</v>
      </c>
      <c r="E11" s="69">
        <v>1</v>
      </c>
      <c r="F11" s="137">
        <v>27943600</v>
      </c>
      <c r="G11" s="69">
        <v>1</v>
      </c>
      <c r="H11" s="121">
        <v>4377104</v>
      </c>
      <c r="I11" s="69">
        <v>0</v>
      </c>
      <c r="J11" s="137">
        <v>0</v>
      </c>
      <c r="K11" s="121">
        <v>2</v>
      </c>
      <c r="L11" s="137">
        <v>32320704</v>
      </c>
      <c r="M11" s="7"/>
    </row>
    <row r="12" spans="1:15" ht="16.5" customHeight="1">
      <c r="A12" s="7"/>
      <c r="B12" s="154" t="s">
        <v>16</v>
      </c>
      <c r="C12" s="121">
        <v>2</v>
      </c>
      <c r="D12" s="137">
        <v>1645640</v>
      </c>
      <c r="E12" s="137">
        <v>2</v>
      </c>
      <c r="F12" s="137">
        <v>16322270</v>
      </c>
      <c r="G12" s="121">
        <v>2</v>
      </c>
      <c r="H12" s="121">
        <v>5057605</v>
      </c>
      <c r="I12" s="121">
        <v>0</v>
      </c>
      <c r="J12" s="137">
        <v>0</v>
      </c>
      <c r="K12" s="137">
        <v>6</v>
      </c>
      <c r="L12" s="137">
        <v>23025515</v>
      </c>
      <c r="M12" s="7"/>
    </row>
    <row r="13" spans="1:15" s="74" customFormat="1" ht="16.5" customHeight="1">
      <c r="A13" s="7"/>
      <c r="B13" s="154" t="s">
        <v>17</v>
      </c>
      <c r="C13" s="137">
        <v>0</v>
      </c>
      <c r="D13" s="137">
        <v>0</v>
      </c>
      <c r="E13" s="137">
        <v>3</v>
      </c>
      <c r="F13" s="137">
        <v>5645726</v>
      </c>
      <c r="G13" s="137">
        <v>3</v>
      </c>
      <c r="H13" s="137">
        <v>8586772</v>
      </c>
      <c r="I13" s="121">
        <v>40</v>
      </c>
      <c r="J13" s="137">
        <v>133024781</v>
      </c>
      <c r="K13" s="137">
        <v>46</v>
      </c>
      <c r="L13" s="137">
        <v>147257279</v>
      </c>
      <c r="M13" s="7"/>
    </row>
    <row r="14" spans="1:15" ht="16.5" customHeight="1">
      <c r="A14" s="7"/>
      <c r="B14" s="154" t="s">
        <v>18</v>
      </c>
      <c r="C14" s="137">
        <v>0</v>
      </c>
      <c r="D14" s="137">
        <v>0</v>
      </c>
      <c r="E14" s="137">
        <v>0</v>
      </c>
      <c r="F14" s="137">
        <v>0</v>
      </c>
      <c r="G14" s="137">
        <v>1</v>
      </c>
      <c r="H14" s="137">
        <v>501481</v>
      </c>
      <c r="I14" s="121">
        <v>1</v>
      </c>
      <c r="J14" s="137">
        <v>869187</v>
      </c>
      <c r="K14" s="137">
        <v>2</v>
      </c>
      <c r="L14" s="137">
        <v>1370668</v>
      </c>
      <c r="M14" s="7"/>
    </row>
    <row r="15" spans="1:15" ht="16.5" customHeight="1">
      <c r="A15" s="7"/>
      <c r="B15" s="154" t="s">
        <v>245</v>
      </c>
      <c r="C15" s="137">
        <v>0</v>
      </c>
      <c r="D15" s="137">
        <v>0</v>
      </c>
      <c r="E15" s="137">
        <v>1</v>
      </c>
      <c r="F15" s="137">
        <v>8778196</v>
      </c>
      <c r="G15" s="137">
        <v>0</v>
      </c>
      <c r="H15" s="137">
        <v>0</v>
      </c>
      <c r="I15" s="137">
        <v>1</v>
      </c>
      <c r="J15" s="137">
        <v>304000</v>
      </c>
      <c r="K15" s="137">
        <v>2</v>
      </c>
      <c r="L15" s="137">
        <v>9082196</v>
      </c>
      <c r="M15" s="7"/>
    </row>
    <row r="16" spans="1:15" ht="16.5" customHeight="1">
      <c r="A16" s="7"/>
      <c r="B16" s="154" t="s">
        <v>103</v>
      </c>
      <c r="C16" s="155">
        <v>1</v>
      </c>
      <c r="D16" s="137">
        <v>295800</v>
      </c>
      <c r="E16" s="155">
        <v>81</v>
      </c>
      <c r="F16" s="137">
        <v>1657285211</v>
      </c>
      <c r="G16" s="155">
        <v>7</v>
      </c>
      <c r="H16" s="137">
        <v>1146716204</v>
      </c>
      <c r="I16" s="155">
        <v>3</v>
      </c>
      <c r="J16" s="137">
        <v>3623364</v>
      </c>
      <c r="K16" s="137">
        <v>92</v>
      </c>
      <c r="L16" s="137">
        <v>2807920579</v>
      </c>
      <c r="M16" s="7"/>
    </row>
    <row r="17" spans="1:13" ht="16.5" customHeight="1">
      <c r="A17" s="7"/>
      <c r="B17" s="154" t="s">
        <v>185</v>
      </c>
      <c r="C17" s="155">
        <v>0</v>
      </c>
      <c r="D17" s="137">
        <v>0</v>
      </c>
      <c r="E17" s="155">
        <v>0</v>
      </c>
      <c r="F17" s="137">
        <v>0</v>
      </c>
      <c r="G17" s="155">
        <v>0</v>
      </c>
      <c r="H17" s="137"/>
      <c r="I17" s="155">
        <v>0</v>
      </c>
      <c r="J17" s="137">
        <v>0</v>
      </c>
      <c r="K17" s="137">
        <v>0</v>
      </c>
      <c r="L17" s="137">
        <v>0</v>
      </c>
      <c r="M17" s="7"/>
    </row>
    <row r="18" spans="1:13" ht="16.5" customHeight="1">
      <c r="A18" s="7"/>
      <c r="B18" s="154" t="s">
        <v>239</v>
      </c>
      <c r="C18" s="155">
        <v>0</v>
      </c>
      <c r="D18" s="137">
        <v>0</v>
      </c>
      <c r="E18" s="155">
        <v>0</v>
      </c>
      <c r="F18" s="137">
        <v>0</v>
      </c>
      <c r="G18" s="155">
        <v>0</v>
      </c>
      <c r="H18" s="137"/>
      <c r="I18" s="155">
        <v>0</v>
      </c>
      <c r="J18" s="137">
        <v>0</v>
      </c>
      <c r="K18" s="137">
        <v>0</v>
      </c>
      <c r="L18" s="137">
        <v>0</v>
      </c>
      <c r="M18" s="7"/>
    </row>
    <row r="19" spans="1:13" s="74" customFormat="1" ht="16.5" customHeight="1">
      <c r="A19" s="7"/>
      <c r="B19" s="154" t="s">
        <v>42</v>
      </c>
      <c r="C19" s="137">
        <v>1</v>
      </c>
      <c r="D19" s="137">
        <v>993725</v>
      </c>
      <c r="E19" s="137">
        <v>1</v>
      </c>
      <c r="F19" s="137">
        <v>3297595</v>
      </c>
      <c r="G19" s="137">
        <v>0</v>
      </c>
      <c r="H19" s="137"/>
      <c r="I19" s="137">
        <v>0</v>
      </c>
      <c r="J19" s="137">
        <v>0</v>
      </c>
      <c r="K19" s="137">
        <v>2</v>
      </c>
      <c r="L19" s="137">
        <v>4291320</v>
      </c>
      <c r="M19" s="7"/>
    </row>
    <row r="20" spans="1:13" s="74" customFormat="1" ht="16.5" customHeight="1">
      <c r="A20" s="7"/>
      <c r="B20" s="154" t="s">
        <v>19</v>
      </c>
      <c r="C20" s="137">
        <v>0</v>
      </c>
      <c r="D20" s="137">
        <v>0</v>
      </c>
      <c r="E20" s="137">
        <v>4</v>
      </c>
      <c r="F20" s="137">
        <v>13478101</v>
      </c>
      <c r="G20" s="137">
        <v>1</v>
      </c>
      <c r="H20" s="137">
        <v>4137725</v>
      </c>
      <c r="I20" s="137">
        <v>0</v>
      </c>
      <c r="J20" s="137">
        <v>0</v>
      </c>
      <c r="K20" s="137">
        <v>5</v>
      </c>
      <c r="L20" s="137">
        <v>17615826</v>
      </c>
      <c r="M20" s="7"/>
    </row>
    <row r="21" spans="1:13" s="7" customFormat="1" ht="16.5" customHeight="1">
      <c r="B21" s="154" t="s">
        <v>136</v>
      </c>
      <c r="C21" s="137">
        <v>0</v>
      </c>
      <c r="D21" s="137">
        <v>0</v>
      </c>
      <c r="E21" s="137">
        <v>1</v>
      </c>
      <c r="F21" s="137">
        <v>656680</v>
      </c>
      <c r="G21" s="137">
        <v>0</v>
      </c>
      <c r="H21" s="137"/>
      <c r="I21" s="137">
        <v>0</v>
      </c>
      <c r="J21" s="137">
        <v>0</v>
      </c>
      <c r="K21" s="137">
        <v>1</v>
      </c>
      <c r="L21" s="137">
        <v>656680</v>
      </c>
    </row>
    <row r="22" spans="1:13" s="7" customFormat="1" ht="16.5" customHeight="1">
      <c r="B22" s="154" t="s">
        <v>167</v>
      </c>
      <c r="C22" s="137">
        <v>0</v>
      </c>
      <c r="D22" s="137">
        <v>0</v>
      </c>
      <c r="E22" s="137">
        <v>0</v>
      </c>
      <c r="F22" s="137">
        <v>0</v>
      </c>
      <c r="G22" s="137">
        <v>0</v>
      </c>
      <c r="H22" s="137"/>
      <c r="I22" s="137">
        <v>0</v>
      </c>
      <c r="J22" s="137">
        <v>0</v>
      </c>
      <c r="K22" s="137">
        <v>0</v>
      </c>
      <c r="L22" s="137">
        <v>0</v>
      </c>
    </row>
    <row r="23" spans="1:13" s="7" customFormat="1" ht="16.5" customHeight="1">
      <c r="B23" s="154" t="s">
        <v>168</v>
      </c>
      <c r="C23" s="137">
        <v>0</v>
      </c>
      <c r="D23" s="137">
        <v>0</v>
      </c>
      <c r="E23" s="137">
        <v>0</v>
      </c>
      <c r="F23" s="137">
        <v>0</v>
      </c>
      <c r="G23" s="137">
        <v>0</v>
      </c>
      <c r="H23" s="137"/>
      <c r="I23" s="137">
        <v>0</v>
      </c>
      <c r="J23" s="137">
        <v>0</v>
      </c>
      <c r="K23" s="137">
        <v>0</v>
      </c>
      <c r="L23" s="137">
        <v>0</v>
      </c>
    </row>
    <row r="24" spans="1:13" s="74" customFormat="1" ht="16.5" customHeight="1">
      <c r="A24" s="7"/>
      <c r="B24" s="154" t="s">
        <v>20</v>
      </c>
      <c r="C24" s="137">
        <v>0</v>
      </c>
      <c r="D24" s="137">
        <v>0</v>
      </c>
      <c r="E24" s="137">
        <v>0</v>
      </c>
      <c r="F24" s="137">
        <v>0</v>
      </c>
      <c r="G24" s="137">
        <v>0</v>
      </c>
      <c r="H24" s="137"/>
      <c r="I24" s="137">
        <v>0</v>
      </c>
      <c r="J24" s="137">
        <v>0</v>
      </c>
      <c r="K24" s="137">
        <v>0</v>
      </c>
      <c r="L24" s="137">
        <v>0</v>
      </c>
      <c r="M24" s="7"/>
    </row>
    <row r="25" spans="1:13" s="7" customFormat="1" ht="16.5" customHeight="1">
      <c r="B25" s="154" t="s">
        <v>101</v>
      </c>
      <c r="C25" s="137">
        <v>0</v>
      </c>
      <c r="D25" s="137">
        <v>0</v>
      </c>
      <c r="E25" s="137">
        <v>1</v>
      </c>
      <c r="F25" s="137">
        <v>1922756</v>
      </c>
      <c r="G25" s="137">
        <v>0</v>
      </c>
      <c r="H25" s="137"/>
      <c r="I25" s="137">
        <v>0</v>
      </c>
      <c r="J25" s="137">
        <v>0</v>
      </c>
      <c r="K25" s="137">
        <v>1</v>
      </c>
      <c r="L25" s="137">
        <v>1922756</v>
      </c>
    </row>
    <row r="26" spans="1:13" s="7" customFormat="1" ht="16.5" customHeight="1">
      <c r="B26" s="154" t="s">
        <v>169</v>
      </c>
      <c r="C26" s="137">
        <v>0</v>
      </c>
      <c r="D26" s="137">
        <v>0</v>
      </c>
      <c r="E26" s="137">
        <v>0</v>
      </c>
      <c r="F26" s="137">
        <v>0</v>
      </c>
      <c r="G26" s="137">
        <v>0</v>
      </c>
      <c r="H26" s="137"/>
      <c r="I26" s="137">
        <v>0</v>
      </c>
      <c r="J26" s="137">
        <v>0</v>
      </c>
      <c r="K26" s="137">
        <v>0</v>
      </c>
      <c r="L26" s="137">
        <v>0</v>
      </c>
    </row>
    <row r="27" spans="1:13" s="74" customFormat="1" ht="16.5" customHeight="1">
      <c r="A27" s="7"/>
      <c r="B27" s="154" t="s">
        <v>137</v>
      </c>
      <c r="C27" s="155">
        <v>0</v>
      </c>
      <c r="D27" s="137">
        <v>0</v>
      </c>
      <c r="E27" s="155">
        <v>0</v>
      </c>
      <c r="F27" s="137">
        <v>0</v>
      </c>
      <c r="G27" s="155">
        <v>0</v>
      </c>
      <c r="H27" s="137"/>
      <c r="I27" s="155">
        <v>0</v>
      </c>
      <c r="J27" s="137">
        <v>0</v>
      </c>
      <c r="K27" s="137">
        <v>0</v>
      </c>
      <c r="L27" s="137">
        <v>0</v>
      </c>
      <c r="M27" s="7"/>
    </row>
    <row r="28" spans="1:13" s="74" customFormat="1" ht="16.5" customHeight="1">
      <c r="A28" s="7"/>
      <c r="B28" s="154" t="s">
        <v>170</v>
      </c>
      <c r="C28" s="155">
        <v>0</v>
      </c>
      <c r="D28" s="137">
        <v>0</v>
      </c>
      <c r="E28" s="155">
        <v>0</v>
      </c>
      <c r="F28" s="137">
        <v>0</v>
      </c>
      <c r="G28" s="155">
        <v>0</v>
      </c>
      <c r="H28" s="137"/>
      <c r="I28" s="155">
        <v>0</v>
      </c>
      <c r="J28" s="137">
        <v>0</v>
      </c>
      <c r="K28" s="137">
        <v>0</v>
      </c>
      <c r="L28" s="137">
        <v>0</v>
      </c>
      <c r="M28" s="7"/>
    </row>
    <row r="29" spans="1:13" s="7" customFormat="1" ht="16.5" customHeight="1">
      <c r="B29" s="154" t="s">
        <v>237</v>
      </c>
      <c r="C29" s="155">
        <v>10</v>
      </c>
      <c r="D29" s="137">
        <v>16254985</v>
      </c>
      <c r="E29" s="155">
        <v>579</v>
      </c>
      <c r="F29" s="137">
        <v>6093605499</v>
      </c>
      <c r="G29" s="155">
        <v>256</v>
      </c>
      <c r="H29" s="137">
        <v>3486465805</v>
      </c>
      <c r="I29" s="155">
        <v>102</v>
      </c>
      <c r="J29" s="137">
        <v>230350329</v>
      </c>
      <c r="K29" s="137">
        <v>947</v>
      </c>
      <c r="L29" s="137">
        <v>9826676618</v>
      </c>
    </row>
    <row r="30" spans="1:13" s="74" customFormat="1" ht="16.5" customHeight="1">
      <c r="A30" s="7"/>
      <c r="B30" s="154" t="s">
        <v>21</v>
      </c>
      <c r="C30" s="155">
        <v>0</v>
      </c>
      <c r="D30" s="137">
        <v>0</v>
      </c>
      <c r="E30" s="155">
        <v>106</v>
      </c>
      <c r="F30" s="137">
        <v>484522413</v>
      </c>
      <c r="G30" s="155">
        <v>17</v>
      </c>
      <c r="H30" s="137">
        <v>48491629</v>
      </c>
      <c r="I30" s="155">
        <v>1</v>
      </c>
      <c r="J30" s="137">
        <v>83100</v>
      </c>
      <c r="K30" s="137">
        <v>124</v>
      </c>
      <c r="L30" s="137">
        <v>533097142</v>
      </c>
      <c r="M30" s="7"/>
    </row>
    <row r="31" spans="1:13" s="7" customFormat="1" ht="16.5" customHeight="1">
      <c r="B31" s="154" t="s">
        <v>138</v>
      </c>
      <c r="C31" s="137">
        <v>0</v>
      </c>
      <c r="D31" s="137">
        <v>0</v>
      </c>
      <c r="E31" s="137">
        <v>0</v>
      </c>
      <c r="F31" s="137">
        <v>0</v>
      </c>
      <c r="G31" s="137">
        <v>0</v>
      </c>
      <c r="H31" s="137"/>
      <c r="I31" s="137">
        <v>0</v>
      </c>
      <c r="J31" s="137">
        <v>0</v>
      </c>
      <c r="K31" s="137">
        <v>0</v>
      </c>
      <c r="L31" s="137">
        <v>0</v>
      </c>
    </row>
    <row r="32" spans="1:13" s="7" customFormat="1" ht="16.5" customHeight="1">
      <c r="B32" s="154" t="s">
        <v>187</v>
      </c>
      <c r="C32" s="155">
        <v>0</v>
      </c>
      <c r="D32" s="137">
        <v>0</v>
      </c>
      <c r="E32" s="155">
        <v>0</v>
      </c>
      <c r="F32" s="137">
        <v>0</v>
      </c>
      <c r="G32" s="155">
        <v>0</v>
      </c>
      <c r="H32" s="137"/>
      <c r="I32" s="155">
        <v>0</v>
      </c>
      <c r="J32" s="137">
        <v>0</v>
      </c>
      <c r="K32" s="137">
        <v>0</v>
      </c>
      <c r="L32" s="137">
        <v>0</v>
      </c>
    </row>
    <row r="33" spans="1:13" s="7" customFormat="1" ht="16.5" customHeight="1">
      <c r="B33" s="154" t="s">
        <v>54</v>
      </c>
      <c r="C33" s="155">
        <v>0</v>
      </c>
      <c r="D33" s="137">
        <v>0</v>
      </c>
      <c r="E33" s="155">
        <v>0</v>
      </c>
      <c r="F33" s="137">
        <v>0</v>
      </c>
      <c r="G33" s="155">
        <v>0</v>
      </c>
      <c r="H33" s="137"/>
      <c r="I33" s="155">
        <v>0</v>
      </c>
      <c r="J33" s="137">
        <v>0</v>
      </c>
      <c r="K33" s="137">
        <v>0</v>
      </c>
      <c r="L33" s="137">
        <v>0</v>
      </c>
    </row>
    <row r="34" spans="1:13" s="7" customFormat="1" ht="16.5" customHeight="1">
      <c r="B34" s="154" t="s">
        <v>174</v>
      </c>
      <c r="C34" s="155">
        <v>0</v>
      </c>
      <c r="D34" s="137">
        <v>0</v>
      </c>
      <c r="E34" s="155">
        <v>0</v>
      </c>
      <c r="F34" s="137">
        <v>0</v>
      </c>
      <c r="G34" s="155">
        <v>0</v>
      </c>
      <c r="H34" s="137"/>
      <c r="I34" s="155">
        <v>0</v>
      </c>
      <c r="J34" s="137">
        <v>0</v>
      </c>
      <c r="K34" s="137">
        <v>0</v>
      </c>
      <c r="L34" s="137">
        <v>0</v>
      </c>
    </row>
    <row r="35" spans="1:13" s="7" customFormat="1" ht="16.5" customHeight="1">
      <c r="B35" s="154" t="s">
        <v>190</v>
      </c>
      <c r="C35" s="155">
        <v>0</v>
      </c>
      <c r="D35" s="137">
        <v>0</v>
      </c>
      <c r="E35" s="155">
        <v>0</v>
      </c>
      <c r="F35" s="137">
        <v>0</v>
      </c>
      <c r="G35" s="155">
        <v>0</v>
      </c>
      <c r="H35" s="137"/>
      <c r="I35" s="155">
        <v>0</v>
      </c>
      <c r="J35" s="137">
        <v>0</v>
      </c>
      <c r="K35" s="137">
        <v>0</v>
      </c>
      <c r="L35" s="137">
        <v>0</v>
      </c>
    </row>
    <row r="36" spans="1:13" s="74" customFormat="1" ht="16.5" customHeight="1">
      <c r="A36" s="7"/>
      <c r="B36" s="154" t="s">
        <v>247</v>
      </c>
      <c r="C36" s="155">
        <v>3</v>
      </c>
      <c r="D36" s="137">
        <v>4529081</v>
      </c>
      <c r="E36" s="155">
        <v>165</v>
      </c>
      <c r="F36" s="137">
        <v>669409792</v>
      </c>
      <c r="G36" s="155">
        <v>38</v>
      </c>
      <c r="H36" s="137">
        <v>134986045</v>
      </c>
      <c r="I36" s="155">
        <v>1</v>
      </c>
      <c r="J36" s="137">
        <v>171890</v>
      </c>
      <c r="K36" s="137">
        <v>207</v>
      </c>
      <c r="L36" s="137">
        <v>809096808</v>
      </c>
      <c r="M36" s="7"/>
    </row>
    <row r="37" spans="1:13" s="74" customFormat="1" ht="16.5" customHeight="1">
      <c r="A37" s="7"/>
      <c r="B37" s="154" t="s">
        <v>173</v>
      </c>
      <c r="C37" s="155">
        <v>0</v>
      </c>
      <c r="D37" s="137">
        <v>0</v>
      </c>
      <c r="E37" s="155">
        <v>0</v>
      </c>
      <c r="F37" s="137">
        <v>0</v>
      </c>
      <c r="G37" s="155">
        <v>0</v>
      </c>
      <c r="H37" s="137"/>
      <c r="I37" s="155">
        <v>0</v>
      </c>
      <c r="J37" s="137">
        <v>0</v>
      </c>
      <c r="K37" s="137">
        <v>0</v>
      </c>
      <c r="L37" s="137">
        <v>0</v>
      </c>
      <c r="M37" s="7"/>
    </row>
    <row r="38" spans="1:13" s="7" customFormat="1" ht="16.5" customHeight="1" thickBot="1">
      <c r="B38" s="146" t="s">
        <v>139</v>
      </c>
      <c r="C38" s="161">
        <v>0</v>
      </c>
      <c r="D38" s="161">
        <v>0</v>
      </c>
      <c r="E38" s="161">
        <v>6</v>
      </c>
      <c r="F38" s="161">
        <v>7424918</v>
      </c>
      <c r="G38" s="161">
        <v>1</v>
      </c>
      <c r="H38" s="161">
        <v>2357100</v>
      </c>
      <c r="I38" s="161">
        <v>7</v>
      </c>
      <c r="J38" s="161">
        <v>5139247</v>
      </c>
      <c r="K38" s="161">
        <v>14</v>
      </c>
      <c r="L38" s="161">
        <v>14921265</v>
      </c>
    </row>
    <row r="39" spans="1:13" s="7" customFormat="1" ht="16.5" customHeight="1" thickBot="1">
      <c r="B39" s="179" t="s">
        <v>0</v>
      </c>
      <c r="C39" s="182">
        <f t="shared" ref="C39:L39" si="0">SUM(C7:C38)</f>
        <v>17</v>
      </c>
      <c r="D39" s="182">
        <f t="shared" si="0"/>
        <v>23719231</v>
      </c>
      <c r="E39" s="182">
        <f t="shared" si="0"/>
        <v>956</v>
      </c>
      <c r="F39" s="182">
        <f t="shared" si="0"/>
        <v>9116902167</v>
      </c>
      <c r="G39" s="182">
        <f t="shared" si="0"/>
        <v>338</v>
      </c>
      <c r="H39" s="182">
        <f t="shared" si="0"/>
        <v>5202582607</v>
      </c>
      <c r="I39" s="182">
        <f t="shared" si="0"/>
        <v>163</v>
      </c>
      <c r="J39" s="182">
        <f t="shared" si="0"/>
        <v>383696920</v>
      </c>
      <c r="K39" s="182">
        <f t="shared" si="0"/>
        <v>1474</v>
      </c>
      <c r="L39" s="182">
        <f t="shared" si="0"/>
        <v>14726900925</v>
      </c>
    </row>
    <row r="40" spans="1:13" s="7" customFormat="1" ht="16.5" customHeight="1" thickTop="1">
      <c r="B40" s="42"/>
      <c r="C40"/>
      <c r="D40"/>
      <c r="E40" s="4"/>
      <c r="F40"/>
      <c r="G40"/>
      <c r="H40"/>
      <c r="I40"/>
      <c r="J40"/>
      <c r="K40"/>
      <c r="L40"/>
    </row>
    <row r="41" spans="1:13" s="7" customFormat="1" ht="16.5" customHeight="1">
      <c r="B41" s="42"/>
      <c r="C41"/>
      <c r="D41"/>
      <c r="E41"/>
      <c r="F41" s="100"/>
      <c r="G41"/>
      <c r="H41"/>
      <c r="I41"/>
      <c r="J41"/>
      <c r="K41"/>
      <c r="L41" s="4"/>
    </row>
    <row r="42" spans="1:13" s="74" customFormat="1" ht="16.5" customHeight="1">
      <c r="A42" s="7"/>
      <c r="B42" s="42"/>
      <c r="C42"/>
      <c r="D42"/>
      <c r="E42"/>
      <c r="F42"/>
      <c r="G42"/>
      <c r="H42"/>
      <c r="I42"/>
      <c r="J42"/>
      <c r="K42"/>
      <c r="L42" s="4"/>
      <c r="M42" s="7"/>
    </row>
    <row r="43" spans="1:13" s="7" customFormat="1" ht="16.5" customHeight="1">
      <c r="B43" s="42"/>
      <c r="C43"/>
      <c r="D43"/>
      <c r="E43"/>
      <c r="F43"/>
      <c r="G43"/>
      <c r="H43"/>
      <c r="I43"/>
      <c r="J43"/>
      <c r="K43"/>
      <c r="L43"/>
    </row>
    <row r="44" spans="1:13" s="74" customFormat="1" ht="16.5" customHeight="1">
      <c r="A44" s="7"/>
      <c r="B44" s="42"/>
      <c r="C44"/>
      <c r="D44"/>
      <c r="E44"/>
      <c r="F44"/>
      <c r="G44"/>
      <c r="H44"/>
      <c r="I44"/>
      <c r="J44"/>
      <c r="K44"/>
      <c r="L44"/>
      <c r="M44" s="7"/>
    </row>
    <row r="45" spans="1:13" s="7" customFormat="1" ht="16.5" customHeight="1">
      <c r="B45" s="42"/>
      <c r="C45"/>
      <c r="D45"/>
      <c r="E45"/>
      <c r="F45"/>
      <c r="G45"/>
      <c r="H45"/>
      <c r="I45"/>
      <c r="J45"/>
      <c r="K45"/>
      <c r="L45"/>
    </row>
    <row r="46" spans="1:13" s="74" customFormat="1" ht="16.5" customHeight="1">
      <c r="A46" s="7"/>
      <c r="B46" s="42"/>
      <c r="C46"/>
      <c r="D46"/>
      <c r="E46"/>
      <c r="F46"/>
      <c r="G46"/>
      <c r="H46"/>
      <c r="I46"/>
      <c r="J46"/>
      <c r="K46"/>
      <c r="L46"/>
      <c r="M46" s="7"/>
    </row>
    <row r="47" spans="1:13" s="7" customFormat="1" ht="21.95" customHeight="1">
      <c r="B47" s="42"/>
      <c r="C47"/>
      <c r="D47"/>
      <c r="E47"/>
      <c r="F47"/>
      <c r="G47"/>
      <c r="H47"/>
      <c r="I47"/>
      <c r="J47"/>
      <c r="K47"/>
      <c r="L47"/>
    </row>
  </sheetData>
  <mergeCells count="7">
    <mergeCell ref="B3:L3"/>
    <mergeCell ref="C5:D5"/>
    <mergeCell ref="E5:F5"/>
    <mergeCell ref="G5:H5"/>
    <mergeCell ref="I5:J5"/>
    <mergeCell ref="K4:L4"/>
    <mergeCell ref="K5:L5"/>
  </mergeCells>
  <printOptions horizontalCentered="1" verticalCentered="1"/>
  <pageMargins left="0.31496062992125984" right="0.15748031496062992" top="0.74803149606299213" bottom="0.74803149606299213" header="0.31496062992125984" footer="0.31496062992125984"/>
  <pageSetup paperSize="9" scale="76" orientation="landscape" r:id="rId1"/>
  <headerFooter>
    <oddFooter>&amp;C&amp;14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30</vt:i4>
      </vt:variant>
      <vt:variant>
        <vt:lpstr>نطاقات تمت تسميتها</vt:lpstr>
      </vt:variant>
      <vt:variant>
        <vt:i4>28</vt:i4>
      </vt:variant>
    </vt:vector>
  </HeadingPairs>
  <TitlesOfParts>
    <vt:vector size="58" baseType="lpstr">
      <vt:lpstr>جدول 1</vt:lpstr>
      <vt:lpstr>جدول 2</vt:lpstr>
      <vt:lpstr>جدول 3</vt:lpstr>
      <vt:lpstr>جدول 4</vt:lpstr>
      <vt:lpstr>جدول 5</vt:lpstr>
      <vt:lpstr>جدول 6</vt:lpstr>
      <vt:lpstr>جدول 7</vt:lpstr>
      <vt:lpstr>جدول 8</vt:lpstr>
      <vt:lpstr>جدول 9</vt:lpstr>
      <vt:lpstr>جدول10</vt:lpstr>
      <vt:lpstr>تابع جدول 10</vt:lpstr>
      <vt:lpstr>جدول 11</vt:lpstr>
      <vt:lpstr>تابع جدول 11</vt:lpstr>
      <vt:lpstr>جدول 12</vt:lpstr>
      <vt:lpstr>جدول 13</vt:lpstr>
      <vt:lpstr>نينوى</vt:lpstr>
      <vt:lpstr>كركوك </vt:lpstr>
      <vt:lpstr>ديالى</vt:lpstr>
      <vt:lpstr>الانبار</vt:lpstr>
      <vt:lpstr>بغداد</vt:lpstr>
      <vt:lpstr>بابل</vt:lpstr>
      <vt:lpstr>كربلاء</vt:lpstr>
      <vt:lpstr>واسط</vt:lpstr>
      <vt:lpstr>صلاح الدين</vt:lpstr>
      <vt:lpstr>النجف</vt:lpstr>
      <vt:lpstr>القادسية</vt:lpstr>
      <vt:lpstr>المثنى</vt:lpstr>
      <vt:lpstr>ذي قار</vt:lpstr>
      <vt:lpstr>ميسان</vt:lpstr>
      <vt:lpstr>البصرة</vt:lpstr>
      <vt:lpstr>الانبار!Print_Area</vt:lpstr>
      <vt:lpstr>البصرة!Print_Area</vt:lpstr>
      <vt:lpstr>القادسية!Print_Area</vt:lpstr>
      <vt:lpstr>المثنى!Print_Area</vt:lpstr>
      <vt:lpstr>النجف!Print_Area</vt:lpstr>
      <vt:lpstr>بابل!Print_Area</vt:lpstr>
      <vt:lpstr>بغداد!Print_Area</vt:lpstr>
      <vt:lpstr>'تابع جدول 10'!Print_Area</vt:lpstr>
      <vt:lpstr>'تابع جدول 11'!Print_Area</vt:lpstr>
      <vt:lpstr>'جدول 1'!Print_Area</vt:lpstr>
      <vt:lpstr>'جدول 11'!Print_Area</vt:lpstr>
      <vt:lpstr>'جدول 12'!Print_Area</vt:lpstr>
      <vt:lpstr>'جدول 13'!Print_Area</vt:lpstr>
      <vt:lpstr>'جدول 2'!Print_Area</vt:lpstr>
      <vt:lpstr>'جدول 3'!Print_Area</vt:lpstr>
      <vt:lpstr>'جدول 4'!Print_Area</vt:lpstr>
      <vt:lpstr>'جدول 5'!Print_Area</vt:lpstr>
      <vt:lpstr>'جدول 6'!Print_Area</vt:lpstr>
      <vt:lpstr>'جدول 7'!Print_Area</vt:lpstr>
      <vt:lpstr>'جدول 8'!Print_Area</vt:lpstr>
      <vt:lpstr>'جدول 9'!Print_Area</vt:lpstr>
      <vt:lpstr>جدول10!Print_Area</vt:lpstr>
      <vt:lpstr>ديالى!Print_Area</vt:lpstr>
      <vt:lpstr>'ذي قار'!Print_Area</vt:lpstr>
      <vt:lpstr>'صلاح الدين'!Print_Area</vt:lpstr>
      <vt:lpstr>كربلاء!Print_Area</vt:lpstr>
      <vt:lpstr>ميسان!Print_Area</vt:lpstr>
      <vt:lpstr>واسط!Print_Area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Mohammad</dc:creator>
  <cp:lastModifiedBy>Maher</cp:lastModifiedBy>
  <cp:lastPrinted>2026-08-09T08:50:15Z</cp:lastPrinted>
  <dcterms:created xsi:type="dcterms:W3CDTF">2016-04-18T07:27:42Z</dcterms:created>
  <dcterms:modified xsi:type="dcterms:W3CDTF">2026-08-11T05:49:19Z</dcterms:modified>
</cp:coreProperties>
</file>